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jcizek/Downloads/"/>
    </mc:Choice>
  </mc:AlternateContent>
  <xr:revisionPtr revIDLastSave="0" documentId="8_{5B361F19-C2E7-214D-B910-C1B7E5A06D60}" xr6:coauthVersionLast="47" xr6:coauthVersionMax="47" xr10:uidLastSave="{00000000-0000-0000-0000-000000000000}"/>
  <bookViews>
    <workbookView xWindow="14780" yWindow="3640" windowWidth="34840" windowHeight="21800" xr2:uid="{00000000-000D-0000-FFFF-FFFF00000000}"/>
  </bookViews>
  <sheets>
    <sheet name="Ext Commercial" sheetId="2" r:id="rId1"/>
  </sheets>
  <definedNames>
    <definedName name="Z_31E68A16_B685_4C7A_B9CD_866C34D6DAB5_.wvu.FilterData" localSheetId="0" hidden="1">'Ext Commercial'!$A$1:$K$17</definedName>
  </definedNames>
  <calcPr calcId="191029"/>
  <customWorkbookViews>
    <customWorkbookView name="Filter 1" guid="{31E68A16-B685-4C7A-B9CD-866C34D6DAB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7" i="2" l="1"/>
  <c r="B215" i="2"/>
  <c r="B214" i="2"/>
  <c r="B213" i="2"/>
  <c r="B209" i="2"/>
  <c r="B208" i="2"/>
  <c r="B207" i="2"/>
  <c r="B206" i="2"/>
  <c r="B205" i="2"/>
  <c r="B203" i="2"/>
  <c r="B201" i="2"/>
  <c r="B200" i="2"/>
  <c r="B197" i="2"/>
  <c r="B196" i="2"/>
  <c r="B195" i="2"/>
  <c r="B194" i="2"/>
  <c r="B147" i="2"/>
  <c r="B140" i="2"/>
  <c r="B128" i="2"/>
  <c r="B127" i="2"/>
  <c r="B116" i="2"/>
  <c r="B111" i="2"/>
  <c r="B99" i="2"/>
  <c r="B91" i="2"/>
  <c r="B89" i="2"/>
  <c r="B83" i="2"/>
  <c r="B58" i="2"/>
  <c r="B24" i="2"/>
  <c r="B10" i="2"/>
  <c r="B8" i="2"/>
</calcChain>
</file>

<file path=xl/sharedStrings.xml><?xml version="1.0" encoding="utf-8"?>
<sst xmlns="http://schemas.openxmlformats.org/spreadsheetml/2006/main" count="1709" uniqueCount="1086">
  <si>
    <t>Manufacturer (linked to page)</t>
  </si>
  <si>
    <t>Type of test</t>
  </si>
  <si>
    <t>Sensitivity</t>
  </si>
  <si>
    <t>Specificity</t>
  </si>
  <si>
    <t>COVID-19 At-Home Test</t>
  </si>
  <si>
    <t>SD Biosensor, Inc.</t>
  </si>
  <si>
    <t>lateral flow immunoassay</t>
  </si>
  <si>
    <t>ADVIA Centaur SARS-CoV-2 Antigen (CoV2Ag)</t>
  </si>
  <si>
    <t>Siemens Healthcare Diagnostics, Inc.</t>
  </si>
  <si>
    <t>CLIA</t>
  </si>
  <si>
    <t>Atellica IM SARS-CoV-2 Antigen (CoV2Ag)</t>
  </si>
  <si>
    <t>INDICAID COVID-19 Rapid Antigen At-Home Test</t>
  </si>
  <si>
    <t>PHASE Scientific International, Ltd.</t>
  </si>
  <si>
    <t>rapid lateral flow immunoassay</t>
  </si>
  <si>
    <t>Amplitude Solution with the TaqPath COVID-19 High-Throughput Combo Kit</t>
  </si>
  <si>
    <t>Thermo Fisher Scientific Inc.</t>
  </si>
  <si>
    <t>rRT-PCR</t>
  </si>
  <si>
    <t xml:space="preserve">DASH SARS-CoV-2/S Test </t>
  </si>
  <si>
    <t>Minute Molecular Diagnostics, Inc.</t>
  </si>
  <si>
    <t>rRT-qPCR</t>
  </si>
  <si>
    <t xml:space="preserve">Novel Coronavirus (2019-nCoV) Nucleic Acid Diagnostic Kit (PCR-Fluorescence Probing) </t>
  </si>
  <si>
    <t>UOL COVID-19 Test</t>
  </si>
  <si>
    <t>Uh-Oh Labs Inc.</t>
  </si>
  <si>
    <t>rRT-LAMP</t>
  </si>
  <si>
    <t>BioFire COVID-19 Test</t>
  </si>
  <si>
    <t>TaqPath COVID-19, FluA, FluB Combo Kit</t>
  </si>
  <si>
    <t>Thermo Fisher Scientific</t>
  </si>
  <si>
    <t>96.1% (SARS-CoV-2), 95.5% (flu A), 91.7% (flu B)</t>
  </si>
  <si>
    <t>100% (SARS-CoV-2), 99% (flu A), 96.8% (flu B)</t>
  </si>
  <si>
    <t>SCoV-2 Ag Detect Rapid Test</t>
  </si>
  <si>
    <t>InBios International, Inc.</t>
  </si>
  <si>
    <t>Rapid Antigen Test</t>
  </si>
  <si>
    <t>SCoV-2 Ag Detect Rapid Self-Test</t>
  </si>
  <si>
    <t>InBios International Inc.</t>
  </si>
  <si>
    <t>ASSURE-100 Rapid COVID-19 Test</t>
  </si>
  <si>
    <t>Oceanit Foundry LLC</t>
  </si>
  <si>
    <t>LIAISON SARS-CoV-2 Ag</t>
  </si>
  <si>
    <t>DiaSorin, Inc.</t>
  </si>
  <si>
    <t>LumiraDx SARS-CoV-2 Ag Test</t>
  </si>
  <si>
    <t>LumiraDx UK Ltd.</t>
  </si>
  <si>
    <t>INDICAID COVID-19 Rapid Antigen Test</t>
  </si>
  <si>
    <t>Alinity m SARS-CoV-2 assay</t>
  </si>
  <si>
    <t>Abbott Molecular</t>
  </si>
  <si>
    <t>Quick SARS-CoV-2rRT-PCR Kit</t>
  </si>
  <si>
    <t>Zymo Research Corporation</t>
  </si>
  <si>
    <t>Nano-Check COVID-19 Antigen Test</t>
  </si>
  <si>
    <t>Nano-Ditech Corp.</t>
  </si>
  <si>
    <t>BinaxNOW COVID-19 Ag Card</t>
  </si>
  <si>
    <t xml:space="preserve">Abbott Diagnostics Scarborough, Inc.
</t>
  </si>
  <si>
    <t>Advanta Dx SARS-CoV-2 RT-PCR Assay</t>
  </si>
  <si>
    <t>Fluidigm Corporation</t>
  </si>
  <si>
    <t>PerkinElmer New Coronavirus Nucleic Acid Detection Kit</t>
  </si>
  <si>
    <t>CLINITEST Rapid COVID-19 Antigen Self-Test</t>
  </si>
  <si>
    <t>Siemens Healthineers</t>
  </si>
  <si>
    <t>lateral flow chromatographic immunoassay</t>
  </si>
  <si>
    <t>BinaxNOW COVID-19 Ag Card Home Test</t>
  </si>
  <si>
    <t>Abbott Diagnostics Scarborough, Inc.</t>
  </si>
  <si>
    <t>iHealth COVID-19 Antigen Rapid Test Pro</t>
  </si>
  <si>
    <t>iHealth Labs, Inc.</t>
  </si>
  <si>
    <t>MaximBio ClearDetect COVID-19 Antigen Home Test</t>
  </si>
  <si>
    <t>Maxim Biomedical, Inc.</t>
  </si>
  <si>
    <t>DETECTR BOOST SARS-CoV-2 Reagent Kit</t>
  </si>
  <si>
    <t>Mammoth Biosciences, Inc.</t>
  </si>
  <si>
    <t>RT and isothermal amplification test</t>
  </si>
  <si>
    <t>PKamp Respiratory SARS-CoV-2 RT-PCR Panel 1</t>
  </si>
  <si>
    <t>PerkinElmer, Inc.</t>
  </si>
  <si>
    <t>Detect Covid-19 Test</t>
  </si>
  <si>
    <t>Detect, Inc.</t>
  </si>
  <si>
    <t>RT-LAMP</t>
  </si>
  <si>
    <t>CareStart COVID-19 Antigen Home Test</t>
  </si>
  <si>
    <t>Access Bio, Inc.</t>
  </si>
  <si>
    <t>BinaxNOW COVID-19 Antigen Self Test</t>
  </si>
  <si>
    <t>91.7% (symptomatic)</t>
  </si>
  <si>
    <t>100% (symptomatic)</t>
  </si>
  <si>
    <t>BinaxNOW COVID-19 Ag Card 2 Home Test</t>
  </si>
  <si>
    <t>BinaxNOW COVID-19 Ag 2 Card</t>
  </si>
  <si>
    <t>84.6% (symptomatic)</t>
  </si>
  <si>
    <t>98.5% (symptomatic)</t>
  </si>
  <si>
    <t xml:space="preserve">BioCode CoV-2 Flu Plus Assay </t>
  </si>
  <si>
    <t>Applied BioCode, Inc.</t>
  </si>
  <si>
    <t>RT-PCR</t>
  </si>
  <si>
    <t>100% (SARS-CoV-2)
100% (Influenza A)
N/A (Influenza A H1)
100% (Influenza A H1 2009pdm)
100% (Influenza A H3)
100% (Influenza B)
100% (RSV)</t>
  </si>
  <si>
    <t>100% (SARS-CoV-2)
100% (Influenza A)
100% (Influenza A H1)
100% (Influenza A H1 2009pdm)
99% (Influenza A H3)
100% (Influenza B)
98.1 % (RSV)</t>
  </si>
  <si>
    <t>cobas SARS-CoV-2 &amp; Influenza A/B</t>
  </si>
  <si>
    <t>Roche Molecular Systems, Inc.</t>
  </si>
  <si>
    <t>100% (SARS-CoV-2)
98.3% (Flu A)
95.2% (Flu B)</t>
  </si>
  <si>
    <t>100% (SARS-CoV-2)
96% (Flu A)
99.4% (Flu B)</t>
  </si>
  <si>
    <t>BD Veritor System for Rapid Detection of SARS-CoV-2</t>
  </si>
  <si>
    <t>Becton, Dickinson and Company (BD)</t>
  </si>
  <si>
    <t>84% (symptomatic)</t>
  </si>
  <si>
    <t>HealthPulse@home</t>
  </si>
  <si>
    <t>Audere</t>
  </si>
  <si>
    <t>Home collection</t>
  </si>
  <si>
    <t>N/A</t>
  </si>
  <si>
    <t>CareStart COVID-19 Antigen test</t>
  </si>
  <si>
    <t>93.8% (NP), 87.2% (nasal)</t>
  </si>
  <si>
    <t>99.3% (NP), 100% (nasal)</t>
  </si>
  <si>
    <t>VITROS Immunodiagnostic Products SARS-CoV-2 Antigen Reagent Pack</t>
  </si>
  <si>
    <t>OrthoClinical Diagnostics</t>
  </si>
  <si>
    <t>Revogene SARS-CoV-2</t>
  </si>
  <si>
    <t>Meridian Bioscience, Inc.</t>
  </si>
  <si>
    <t>PrivaPath Diagnostics, Inc.</t>
  </si>
  <si>
    <t>Talis One COVID-19 Test System</t>
  </si>
  <si>
    <t>Talis Biomedical Corporation</t>
  </si>
  <si>
    <t>NAAT (reverse transcriptase isothermal amplification)</t>
  </si>
  <si>
    <t>iHealth COVID-19 Antigen Rapid Test</t>
  </si>
  <si>
    <t>Xpert Xpress CoV-2/Flu/RSV plus</t>
  </si>
  <si>
    <t>Cepheid</t>
  </si>
  <si>
    <t>TaqPath COVID-19 Fast PCR Combo Kit 2.0</t>
  </si>
  <si>
    <t>Life Technologies Corporation (a part of Thermo Fisher Scientific Inc.)</t>
  </si>
  <si>
    <t>Celltrion DiaTrust COVID-19 Ag Home Test</t>
  </si>
  <si>
    <t>Celltrion USA, Inc.</t>
  </si>
  <si>
    <t>SPERA COVID-19 Ag Test</t>
  </si>
  <si>
    <t>Xtrava Health</t>
  </si>
  <si>
    <t>CovidNow SARS-CoV-2 Assay</t>
  </si>
  <si>
    <t>LMSI, LLC (dba Lighthouse Lab Services)</t>
  </si>
  <si>
    <t>Flowflex COVID-19 Antigen Home Test</t>
  </si>
  <si>
    <t>ACON Laboratories, Inc</t>
  </si>
  <si>
    <t>NIDS COVID-19 Antigen Rapid Test Kit</t>
  </si>
  <si>
    <t>ANP Technologies, Inc</t>
  </si>
  <si>
    <t>BD Veritor At-Home COVID-19 Test</t>
  </si>
  <si>
    <t>chromatographic digital immunoassay</t>
  </si>
  <si>
    <t>QIAreach SARS-CoV-2 Antigen</t>
  </si>
  <si>
    <t>QIAGEN GmbH</t>
  </si>
  <si>
    <t>rapid digital lateral flow</t>
  </si>
  <si>
    <t>TaqPath COVID-19 MS2 Combo Kit 2.0</t>
  </si>
  <si>
    <t>Linea COVID-19 Assay Kit</t>
  </si>
  <si>
    <t>Applied DNA Sciences Inc.</t>
  </si>
  <si>
    <t>CDC 2019-Novel Coronavirus (2019-nCoV) Real-Time RT-PCR Diagnostic Panel</t>
  </si>
  <si>
    <t>GenBody COVID-19 Ag</t>
  </si>
  <si>
    <t>GenBody Inc.</t>
  </si>
  <si>
    <t>AMPIPROBE SARS-CoV-2 Test System</t>
  </si>
  <si>
    <t xml:space="preserve">Enzo Life Sciences, Inc. </t>
  </si>
  <si>
    <t>ellume.lab COVID Antigen Test</t>
  </si>
  <si>
    <t>Ellume Limited</t>
  </si>
  <si>
    <t>fluorescent lateral flow immunoassay</t>
  </si>
  <si>
    <t>TaqPath COVID-19 RNase P Combo Kit 2.0</t>
  </si>
  <si>
    <t>SARS-CoV-2 NGS Assay</t>
  </si>
  <si>
    <t>Twist Bioscience Corporation</t>
  </si>
  <si>
    <t>NGS</t>
  </si>
  <si>
    <t>BioGX Xfree COVID-19 Direct RT-PCR</t>
  </si>
  <si>
    <t>BioGX, Inc.</t>
  </si>
  <si>
    <t>GeneFinder COVID-19 Plus RealAmp Kit</t>
  </si>
  <si>
    <t>OSANG Healthcare</t>
  </si>
  <si>
    <t>BioCode SARS-CoV-2 Assay</t>
  </si>
  <si>
    <t>Applied Biocode, Inc.</t>
  </si>
  <si>
    <t>WREN Laboratories COVID-19 PCR Test DTC</t>
  </si>
  <si>
    <t>WREN Laboratories LLC</t>
  </si>
  <si>
    <t>WREN Laboratories COVID-19 Saliva Test Collection Kit DTC</t>
  </si>
  <si>
    <t>cobas SARS-CoV-2 Nucleic Acid Test</t>
  </si>
  <si>
    <t xml:space="preserve">Roche Molecular Systems </t>
  </si>
  <si>
    <t>InteliSwab COVID-19 Rapid Test Rx</t>
  </si>
  <si>
    <t>OraSure Technologies, Inc.</t>
  </si>
  <si>
    <t>InteliSwab COVID-19 Rapid Test</t>
  </si>
  <si>
    <t>InteliSwab COVID-19 Rapid Test Pro</t>
  </si>
  <si>
    <t>SynergyDx SARS-CoV-2 RNA Test</t>
  </si>
  <si>
    <t>Synergy Diagnostic Laboratory, Inc., DBA SynergyDx</t>
  </si>
  <si>
    <t>SynergyDx SARS-CoV-2 RNA Test DTC</t>
  </si>
  <si>
    <t>TaqPath COVID-19 Pooling Kit</t>
  </si>
  <si>
    <t>Lyra Direct SARS-CoV-2 Assay</t>
  </si>
  <si>
    <t>Quidel Corporation</t>
  </si>
  <si>
    <t>Sienna-Clarity COVID-19 Antigen Rapid Test Cassette</t>
  </si>
  <si>
    <t>Salofa Oy</t>
  </si>
  <si>
    <t>Ezplex SARS-CoV-2 G Kit</t>
  </si>
  <si>
    <t>SML GENETREE Co., Ltd.</t>
  </si>
  <si>
    <t>BD SARS-CoV-2Reagents for BD MAX System</t>
  </si>
  <si>
    <t>Becton, Dickinson, and Company</t>
  </si>
  <si>
    <t>EURORealTime SARS-Cov-2</t>
  </si>
  <si>
    <t>Euroimmun US</t>
  </si>
  <si>
    <t>Lyra SARS-CoV-2 Assay</t>
  </si>
  <si>
    <t>OPTI SARS-CoV-2 RT PCR Test</t>
  </si>
  <si>
    <t>OPTI Medical Systems</t>
  </si>
  <si>
    <t>Detect^x -Rv</t>
  </si>
  <si>
    <t>PathogenDx, Inc.</t>
  </si>
  <si>
    <t>rRT-PCR, DNA Microarray Hybridization</t>
  </si>
  <si>
    <t>Celltrion DiaTrust COVID-19 Ag Rapid Test</t>
  </si>
  <si>
    <t>Biosearch Technologies SARS-CoV-2 Real-Time and End-Point RT-PCR Test</t>
  </si>
  <si>
    <t>LGC, Biosearch Technologies</t>
  </si>
  <si>
    <t>Omnia SARS-CoV-2 Antigen Test</t>
  </si>
  <si>
    <t>Qorvo Biotechnologies, LLC.</t>
  </si>
  <si>
    <t>cobas SARS-CoV-2</t>
  </si>
  <si>
    <t>PerkinElmer SARS-CoV-2 RT-qPCR Reagent Kit</t>
  </si>
  <si>
    <t>PerkinElmer Genomics</t>
  </si>
  <si>
    <t>FTD SARS-CoV-2</t>
  </si>
  <si>
    <t>Sofia SARS Antigen FIA</t>
  </si>
  <si>
    <t>QuickVue At-Home OTC COVID-19 Test</t>
  </si>
  <si>
    <t>BD Veritor System for Rapid Detection of SARS-CoV-2 &amp; Flu A+B</t>
  </si>
  <si>
    <t>Becton, Dickinson and Company</t>
  </si>
  <si>
    <t>87.6% (SARS-CoV-2)
100% (Flu A+B)</t>
  </si>
  <si>
    <t>99.5% (SARS-CoV-2)
100% (Flu A+B)</t>
  </si>
  <si>
    <t>NeuMoDx Flu A-B/RSV/SARS-CoV-2 Vantage Assay</t>
  </si>
  <si>
    <t>NeuMoDx Molecular, Inc.</t>
  </si>
  <si>
    <t>100% (Flu A)
100% (Flu B)
100% (RSV)
100% (SARS-CoV-2)</t>
  </si>
  <si>
    <t>98.0% (Flu A)
100% (Flu B)
98.0% (RSV)
98.0% (SARS-CoV-2)</t>
  </si>
  <si>
    <t>Aptima SARS-CoV-2/Flu Assay</t>
  </si>
  <si>
    <t>Hologic, Inc.</t>
  </si>
  <si>
    <t>Real time TMA, Dual Kinetic Assay (DKA), multiplex</t>
  </si>
  <si>
    <t>96.1% (SARS-CoV-2), 100% (flu A), 100% (flu B)</t>
  </si>
  <si>
    <t>99.6% (SARS-CoV-2), 99.2% (flu A), 100% (flu B)</t>
  </si>
  <si>
    <t xml:space="preserve">Real time TMA, Dual Kinetic Assay (DKA) </t>
  </si>
  <si>
    <t>LumiraDx SARS-CoV-2 RNA STAR Complete</t>
  </si>
  <si>
    <t>RT-qSTAR amplification</t>
  </si>
  <si>
    <t>BioFire Respiratory Panel 2.1 (RP2.1)</t>
  </si>
  <si>
    <t>Solana SARS-CoV-2 Assay</t>
  </si>
  <si>
    <t>molecular isothermal Reverse Transcriptase – Helicase-Dependent Amplification (RT-HDA)</t>
  </si>
  <si>
    <t>Cue COVID-19 Test for Home and Over The Counter (OTC) Use</t>
  </si>
  <si>
    <t>Cue Health Inc.</t>
  </si>
  <si>
    <t>isothermal amplification, Home collection</t>
  </si>
  <si>
    <t>96% (symptomatic), (100% asymptomatic)</t>
  </si>
  <si>
    <t>98% (symptomatic), 100% (asymptomatic)</t>
  </si>
  <si>
    <t>QuickVue At-Home COVID-19 Test</t>
  </si>
  <si>
    <t>Bio-Rad Reliance SARS-CoV-2/FluA/FluB RT-PCR Assay Kit</t>
  </si>
  <si>
    <t>Bio-Rad Laboratories, Inc.</t>
  </si>
  <si>
    <t>96.2% (SARS-CoV-2), 100% (flu A), 98.3% (flu B)</t>
  </si>
  <si>
    <t>100% (SARS-CoV-2), 98.9% (flu A), 100% (flu B)</t>
  </si>
  <si>
    <t>BD SARS-CoV-2/Flu for BD MAX System</t>
  </si>
  <si>
    <t>Procleix SARS-CoV-2 Assay</t>
  </si>
  <si>
    <t>Grifols Diagnostic Solutions Inc</t>
  </si>
  <si>
    <t>transcription-mediated nucleic acid amplification (TMA)</t>
  </si>
  <si>
    <t>Visby Medical COVID-19 Point of Care Test</t>
  </si>
  <si>
    <t>Visby Medical, Inc.</t>
  </si>
  <si>
    <t>Clinomics TrioDx RT-PCR COVID-19 Test</t>
  </si>
  <si>
    <t>Clinomics USA Inc.</t>
  </si>
  <si>
    <t>Status COVID-19/Flu</t>
  </si>
  <si>
    <t>Princeton BioMeditech Corp.</t>
  </si>
  <si>
    <t>93.9% (SARS-CoV-2)
100% (Flu A)
100% (Flu B)</t>
  </si>
  <si>
    <t>100% (SARS-CoV-2)
100% (Flu A)
100% (Flu B)</t>
  </si>
  <si>
    <t>Xpert Xpress SARS-CoV-2/Flu/RSV</t>
  </si>
  <si>
    <t>97.9% (SARS-CoV-2)
100% (Flu A)
100% (Flu B)
100% (RSV)</t>
  </si>
  <si>
    <t>100% (SARS-CoV-2)
100% (Flu A)
99.0% (Flu B)
100% (RSV)</t>
  </si>
  <si>
    <t>Real-Time Fluorescent RT-PCR Kit for Detecting SARS-CoV-2</t>
  </si>
  <si>
    <t>MassARRAY SARS-CoV-2 Panel</t>
  </si>
  <si>
    <t>Agena Bioscience, Inc.</t>
  </si>
  <si>
    <t>rRT-PCR, MALDI-TOF</t>
  </si>
  <si>
    <t>Bio-Rad Reliance SARS-CoV-2 RT-PCR Assay Kit</t>
  </si>
  <si>
    <t>Bio-Rad Laboratories, Inc</t>
  </si>
  <si>
    <t xml:space="preserve">Simoa SARS-CoV-2 N Protein Antigen Test </t>
  </si>
  <si>
    <t>Quanterix Corporation</t>
  </si>
  <si>
    <t>Antigen Paramagnetic Microbead-based Immunoassay</t>
  </si>
  <si>
    <t>Influenza SARS-CoV-2 (Flu SC2) Multiplex Assay</t>
  </si>
  <si>
    <t>Centers for Disease Control and Prevention (CDC)</t>
  </si>
  <si>
    <t>Accula SARS-Cov-2 Test</t>
  </si>
  <si>
    <t>PCR and lateral flow</t>
  </si>
  <si>
    <t>Xpert Xpress SARS-CoV-2 DoD</t>
  </si>
  <si>
    <t>rRT-PCR, pooled</t>
  </si>
  <si>
    <t>MatMaCorp COVID-19 2SF</t>
  </si>
  <si>
    <t>Materials and Machines Corporation of America (DBA MatmaCorp, Inc.)</t>
  </si>
  <si>
    <t>RT-PCR, isothermal amplification</t>
  </si>
  <si>
    <t>QuickVue SARS Antigen Test</t>
  </si>
  <si>
    <t xml:space="preserve">Xpert® Omni SARS-CoV-2 
</t>
  </si>
  <si>
    <t>Quest Diagnostics RC SARS-CoV-2 Assay</t>
  </si>
  <si>
    <t>Quest Diagnostics</t>
  </si>
  <si>
    <t>SARS-CoV-2 RNA, Qualitative Real-Time RT-PCR</t>
  </si>
  <si>
    <t>Lucira COVID-19 All-In-One Test Kit</t>
  </si>
  <si>
    <t>Lucira Health, Inc</t>
  </si>
  <si>
    <t>SARS-CoV-2 Test Kit</t>
  </si>
  <si>
    <t>Xiamen Zeesan Biotech Co., Ltd.</t>
  </si>
  <si>
    <t>SARS-COV-2 R-GENE, ARGENE</t>
  </si>
  <si>
    <t>BioMérieux SA</t>
  </si>
  <si>
    <t>Wantai SARS-CoV-2 RT-PCR Kit</t>
  </si>
  <si>
    <t>Beijing Wantai Biological Pharmacy Enterprise Co., Ltd.</t>
  </si>
  <si>
    <t>NxTAG CoV Extended Panel Assay</t>
  </si>
  <si>
    <t>ARIES SARS-CoV-2 Assay</t>
  </si>
  <si>
    <t>Illumina COVIDSeq Test</t>
  </si>
  <si>
    <t>Illumina, Inc.</t>
  </si>
  <si>
    <t>QuantiVirus SARS-CoV-2 Test Kit</t>
  </si>
  <si>
    <t>DiaCarta, Inc.</t>
  </si>
  <si>
    <t>Sampinute COVID-19 Antigen MIA</t>
  </si>
  <si>
    <t>Sofia 2 Flu + SARS Antigen FIA</t>
  </si>
  <si>
    <t>95.2% (SARS-CoV-2)
94.8% (Flu A)
78.5-90% (Flu B)</t>
  </si>
  <si>
    <t>100% (SARS-CoV-2)
97-100% (Flu A)
100% (Flu B)</t>
  </si>
  <si>
    <t>TaqPath COVID-19 Combo Kit</t>
  </si>
  <si>
    <t>Not stated</t>
  </si>
  <si>
    <t>SDNA-1000 Saliva Collection Device</t>
  </si>
  <si>
    <t>Spectrum Solutions LLC</t>
  </si>
  <si>
    <t>ePlex Respiratory Pathogen Panel 2</t>
  </si>
  <si>
    <t>GenMark Diagnostics, Inc.</t>
  </si>
  <si>
    <t>rRT-PCR, electrochemical detection</t>
  </si>
  <si>
    <t>AQ-TOP COVID-19 Rapid Detection Kit PLUS</t>
  </si>
  <si>
    <t>Seasun Biomaterials, Inc.</t>
  </si>
  <si>
    <t>BioFire Respiratory Panel 2.1-EZ (RP2.1-EZ)</t>
  </si>
  <si>
    <t>BioFire Diagnostics, LLC</t>
  </si>
  <si>
    <t>Clear Dx SARS-CoV-2 Test</t>
  </si>
  <si>
    <t>Clear Labs, Inc.</t>
  </si>
  <si>
    <t>rRT-PCR, NGS</t>
  </si>
  <si>
    <t>BioGX SARS-CoV-2 Reagents for BD MAX System</t>
  </si>
  <si>
    <t>ScienCell SARS-CoV-2 Coronavirus Real-time RT-PCR (RTqPCR) Detection Kit</t>
  </si>
  <si>
    <t>Clarifi COVID-19 Test Kit</t>
  </si>
  <si>
    <t>Quadrant Biosciences, Inc.</t>
  </si>
  <si>
    <t>ViroKey™ SARS-CoV-2 RT-PCR Test v2.0</t>
  </si>
  <si>
    <t>Vela Operations Singapore Pte. Ltd</t>
  </si>
  <si>
    <t>Xpert Xpress SARS-CoV-2</t>
  </si>
  <si>
    <t>KimForest SARS-CoV-2 Detection Kit v1</t>
  </si>
  <si>
    <t>KimForest Enterprise Co., Ltd.</t>
  </si>
  <si>
    <t>Bio-Speedy Direct RT-qPCR SARS-CoV-2</t>
  </si>
  <si>
    <t>BioRad Laboratories, Inc</t>
  </si>
  <si>
    <t xml:space="preserve">GK ACCU-RIGHT SARS-CoV-2 RT-PCR KIT </t>
  </si>
  <si>
    <t>GK Pharmaceuticals Contract Manufacturing Operations</t>
  </si>
  <si>
    <t>ID NOW COVID-19</t>
  </si>
  <si>
    <t xml:space="preserve">Isothermal amplification  </t>
  </si>
  <si>
    <t>Visby Medical COVID-19</t>
  </si>
  <si>
    <t>qSanger-COVID-19 Assay</t>
  </si>
  <si>
    <t xml:space="preserve">BilliontoOne, Inc. </t>
  </si>
  <si>
    <t>Bioeksen R&amp;D Technologies Ltd</t>
  </si>
  <si>
    <t>MobileDetect Bio BCC19 Test Kit</t>
  </si>
  <si>
    <t>Detectachem Inc</t>
  </si>
  <si>
    <t>Kaira 2019-nCoV Detection Kit</t>
  </si>
  <si>
    <t>OPTOLANE Technologies, Inc.</t>
  </si>
  <si>
    <t>T2SARS-CoV-2 Panel</t>
  </si>
  <si>
    <t>T2 Biosystems, Ltd</t>
  </si>
  <si>
    <t>qualitative T2 magnetic resonance</t>
  </si>
  <si>
    <t>SARS-CoV-2 DETECTR Reagent Kit</t>
  </si>
  <si>
    <t>Mammoth Biosciences, Inc</t>
  </si>
  <si>
    <t>COVID-19 Nucleic Acid RT-PCR Test Kit</t>
  </si>
  <si>
    <t>ZhuHai Sinochips Bioscience Co., Ltd</t>
  </si>
  <si>
    <t>Biomeme SARS-CoV-2 Real-Time RT-PCR Test</t>
  </si>
  <si>
    <t>Biomeme, Inc.</t>
  </si>
  <si>
    <t>non-isothermal nucleic acid amplification (qSTAR)</t>
  </si>
  <si>
    <t>ViroKey SARS-CoV-2 RT-PCR Test</t>
  </si>
  <si>
    <t>Novel Coronavirus (SARS-CoV-2) Fast Nucleic Acid Detection Kit (PCR-Fluorescence Probing)</t>
  </si>
  <si>
    <t>Jiangsu CoWin Biotech Co., Ltd.</t>
  </si>
  <si>
    <t>Quest Diagnostics PF SARS-CoV-2 Assay</t>
  </si>
  <si>
    <t>Quest Diagnostics HA SARS-CoV-2 Assay</t>
  </si>
  <si>
    <t>PowerChek 2019-nCoV Real-time PCR Kit</t>
  </si>
  <si>
    <t>Kogene Biotech Co, Ltd.</t>
  </si>
  <si>
    <t>PhoenixDx SARS-CoV-2 Multiplex</t>
  </si>
  <si>
    <t>Trax Management Services/Phoenix Dx</t>
  </si>
  <si>
    <t>Real-Q 2019-nCoV Detection Kit</t>
  </si>
  <si>
    <t>BioSewoom, Inc.</t>
  </si>
  <si>
    <t>CareStart COVID-19 MDx RT-PCR</t>
  </si>
  <si>
    <t>COVID-19 RT-PCR Peptide Nucleic Acid (PNA) kit</t>
  </si>
  <si>
    <t>TNS Co., Ltd. (Bio TNS)</t>
  </si>
  <si>
    <t>FastPlex Triplex SARS-CoV-2 detection kit (RT-Digital PCR)</t>
  </si>
  <si>
    <t>PreciGenome LLC</t>
  </si>
  <si>
    <t>IntelliPlex SARS-CoV-2 Detection Kit</t>
  </si>
  <si>
    <t>Plexbio, Inc.</t>
  </si>
  <si>
    <t>GenePro SARS-CoV-2 Test</t>
  </si>
  <si>
    <t>Gencurix, Inc.</t>
  </si>
  <si>
    <t xml:space="preserve">TRUPCR SARS-CoV-2 Kit </t>
  </si>
  <si>
    <t>3B Blackbio Biotech India Ltd</t>
  </si>
  <si>
    <t>COVID-19 Coronavirus Real Time PCR Kit</t>
  </si>
  <si>
    <t>Jiangsu Bioperfectus Technologies Co., Ltd</t>
  </si>
  <si>
    <t>100% (all types of samples)</t>
  </si>
  <si>
    <t>90.1-98.6% (depending on sample type)</t>
  </si>
  <si>
    <t xml:space="preserve">Diagnovital SARS-CoV-2 Real-Time PCR Kit </t>
  </si>
  <si>
    <t>RTA Laboratories Biological Products Pharmaceutical and Machinery Industry</t>
  </si>
  <si>
    <t>DTPM COVID-19 RT-PCR Test</t>
  </si>
  <si>
    <t>Tide Laboratories, LLC</t>
  </si>
  <si>
    <t>ExProbe SARS-CoV-2 Testing Kit</t>
  </si>
  <si>
    <t>TBG Biotechnology Corp.</t>
  </si>
  <si>
    <t>Cue COVID-19 Test</t>
  </si>
  <si>
    <t>Isothermal amplification</t>
  </si>
  <si>
    <t>HDPCR SARS-CoV-2 Assay</t>
  </si>
  <si>
    <t>ChromaCode</t>
  </si>
  <si>
    <t>Genetron SARS-CoV-2 RNA Test</t>
  </si>
  <si>
    <t>Genetron Health (Beijing) Co., Ltd.</t>
  </si>
  <si>
    <t>Phosphorus COVID-19 RT-qPCR Test</t>
  </si>
  <si>
    <t>Phosphorus Diagnostics LLC</t>
  </si>
  <si>
    <t>Gravity Diagnostics SARS-CoV-2 RT-PCR Assay</t>
  </si>
  <si>
    <t>Gravity Diagnostics</t>
  </si>
  <si>
    <t>Gravity Diagnostics COVID-19 ASSAY</t>
  </si>
  <si>
    <t>Hymon SARS-CoV-2 Test Kit</t>
  </si>
  <si>
    <t>dba SpectronRx</t>
  </si>
  <si>
    <t>BioCore 2019-nCoV Real Time PCR Kit</t>
  </si>
  <si>
    <t>BioCore Co., Ltd.</t>
  </si>
  <si>
    <t xml:space="preserve">DiaPlexQ Novel Coronavirus (2019-nCoV) Detection Kit </t>
  </si>
  <si>
    <t>SolGent Co., Ltd.</t>
  </si>
  <si>
    <t>AQ-TOP™ COVID-19 Rapid Detection Kit</t>
  </si>
  <si>
    <t>Fulgent Therapeutics, LLC</t>
  </si>
  <si>
    <t>NeoPlex COVID-19 Detection Kit</t>
  </si>
  <si>
    <t>GeneMatrix, Inc.</t>
  </si>
  <si>
    <t>1copy COVID-19 qPCR Multi Kit</t>
  </si>
  <si>
    <t>1drop Inc.</t>
  </si>
  <si>
    <t>Gnomegen COVID-19-RT-qPCR Detection Kit</t>
  </si>
  <si>
    <t>Gnomegen LLC</t>
  </si>
  <si>
    <t>Sherlock CRISPR SARS-CoV-2 Kit</t>
  </si>
  <si>
    <t>Sherlock Biosciences, Inc</t>
  </si>
  <si>
    <t>CRISPR,RT-LAMP</t>
  </si>
  <si>
    <t>Rheonix COVID-19 MDx Assay</t>
  </si>
  <si>
    <t>Rheonix, Inc.</t>
  </si>
  <si>
    <t>95-100%</t>
  </si>
  <si>
    <t xml:space="preserve">LabGun COVID-19 RT-PCR Kit </t>
  </si>
  <si>
    <t>LabGenomics Co, Ltd</t>
  </si>
  <si>
    <t>U-TOP COVID-19 Detection Kit</t>
  </si>
  <si>
    <t>STANDARD M nCoV Real-Time Detection Kit</t>
  </si>
  <si>
    <t>RealStar SARS-CoV02 RT-PCR Kits U.S.</t>
  </si>
  <si>
    <t>Allplex 2019-nCoV Assay</t>
  </si>
  <si>
    <t xml:space="preserve">PhoenixDx 2019-nCoV </t>
  </si>
  <si>
    <t>Fosun COVID-19 RT-PCR Detection Kit</t>
  </si>
  <si>
    <t>GS COVID-19 RT-PCR KIT</t>
  </si>
  <si>
    <t>SARS-CoV-2 Fluorescent PCR Kit</t>
  </si>
  <si>
    <t>Maccura Biotechnology, LLC</t>
  </si>
  <si>
    <t>iAMP COVID-19 Detection Kit</t>
  </si>
  <si>
    <t>Isothermal amplification (OMEGA), patented</t>
  </si>
  <si>
    <t xml:space="preserve">QuantiVirus SARS-CoV-2 Multiplex Test Kit </t>
  </si>
  <si>
    <t>DiaCarta, Inc</t>
  </si>
  <si>
    <t>Smart Detect SARS-CoV-2 rRT-PCR Kit</t>
  </si>
  <si>
    <t>Gnomegen COVID-19 RT-Digital PCR Detection Kit</t>
  </si>
  <si>
    <t>Logix Smart Coronavirus Disease 2019 (COVID-19) Kit</t>
  </si>
  <si>
    <t>COV-19 IDx assay</t>
  </si>
  <si>
    <t>NeuMoDx SARS-CoV-2 Assay</t>
  </si>
  <si>
    <t>QIAstat-Dx Respiratory SARS-CoV-2 Panel</t>
  </si>
  <si>
    <t>Qiagen</t>
  </si>
  <si>
    <t>Primerdesign Ltd COVID-19 genesig Real-Time PCR assay</t>
  </si>
  <si>
    <t>PrimerDesign Ltd.</t>
  </si>
  <si>
    <t>Simplexa COVID-19 Direct</t>
  </si>
  <si>
    <t>ePlex SARS-CoV-2 Test</t>
  </si>
  <si>
    <t>Abbott RealTime SARS-CoV-2 assay</t>
  </si>
  <si>
    <t>Panther Fusion SARS-CoV-2 Assay</t>
  </si>
  <si>
    <t xml:space="preserve">New York SARS-CoV-2 Real-time Reverse Transcriptase (RT)-PCR Diagnostic Panel </t>
  </si>
  <si>
    <t>Name of Test (linked to IFU)</t>
  </si>
  <si>
    <t>Specimens needed for the test</t>
  </si>
  <si>
    <t>Target genes</t>
  </si>
  <si>
    <t>Limit of detection (LoD)</t>
  </si>
  <si>
    <t>Test details</t>
  </si>
  <si>
    <t>Where/how is it being used now?</t>
  </si>
  <si>
    <t>Manufacturing Capabilities</t>
  </si>
  <si>
    <t>anterior nasal swabs</t>
  </si>
  <si>
    <t>N protein antigen</t>
  </si>
  <si>
    <t>1.4 x 10^3 TCID50/mL</t>
  </si>
  <si>
    <t>The March 2022 revision updated the COVID-19 At-Home Test to support the product’s stability after exposure to potential shipping conditions, based on the results of a transport stability study. The COVID-19 At-Home Test is a lateral flow immunoassay intended for the qualitative detection of nucleocapsid protein antigen from SARS-CoV-2. The COVID-19 At-Home Test has two pre-coated lines: A “C” Control line and a “T” Test line on the surface of the nitrocellulose membrane. Mouse monoclonal anti-SARS-CoV-2 antibody conjugated with color particles is used as a detector for the SARS-CoV-2 antigen. During the test, the SARS-CoV-2 antigen in the sample interacts with monoclonal anti-SARS-CoV-2 antibody conjugated with color particles making an antigen-antibody color particle complex. This complex migrates on the membrane via capillary action to the test line, where it is captured by the mouse monoclonal anti-SARS-CoV-2 antibody. A colored test line becomes visible in the result window if SARS-CoV-2 antigens are present in the sample.Store the kit at 36-86 °F / 2-30 °C and protect from direct sunlight.</t>
  </si>
  <si>
    <t>This test is authorized for non-prescription home use with self-collected anterior nasal (nares) swab samples from individuals aged 14 years or older with symptoms of COVID-19 within the first 6 days of symptom onset. This test is also authorized for non-prescription home use with adult-collected anterior nasal (nares) swab samples from individuals aged 2 years or older with symptoms of COVID-19 within the first 6 days of symptom onset. This test is also authorized for non-prescription home use with self-collected anterior nasal (nares) swab samples from individuals aged 14 years or older, or adult-collected anterior nasal swab samples from individuals aged 2 years or older, with or without symptoms or other epidemiological reasons to suspect COVID-19 when tested twice over three days with at least 24 hours (and no more than 48 hours) between tests.</t>
  </si>
  <si>
    <t>31.2 TCID50/mL</t>
  </si>
  <si>
    <t>The ADVIA Centaur® SARS-CoV-2 Antigen (CoV2Ag) assay is a chemiluminescent immunoassay intended for the qualitative detection of SARS-CoV-2 nucleocapsid antigen in anterior nasal (AN) swab specimens collected in Siemens Healthineers Sample Inactivation Media, from individuals who are suspected of COVID-19 by their healthcare provider within the first 7 days of symptom onset, using the ADVIA Centaur® XP and ADVIA Centaur® XPT systems. The test is a fully automated 1‑step sandwich immunoassay using acridinium ester chemiluminescent technology. The Solid Phase reagent containing streptavidin magnetic latex particles coated with biotinylated anti-SARS-CoV-2 mouse monoclonal capture antibodies and the Lite Reagent containing acridinium-ester-labeled antiSARS-CoV-2 mouse monoclonal antibodies are added to the sample. The SARS-CoV-2 antigen in the sample complexes with the antibodies. Antibody-antigen complexes will form if SARS-CoV-2 antigen is present in the sample.</t>
  </si>
  <si>
    <t>Testing is limited to laboratories certified under the Clinical Laboratory Improvement Amendments of 1988 (CLIA), 42 U.S.C 263a, that meet the requirements to perform moderate or high complexity tests.</t>
  </si>
  <si>
    <t>The Atellica® IM SARS-CoV-2 Antigen (CoV2Ag) assay is a chemiluminescent immunoassay intended for the qualitative detection of SARS-CoV-2 nucleocapsid antigen in anterior nasal (AN) swab specimens collected in Siemens Healthineers Sample Inactivation Media, from individuals who are suspected of COVID-19 by their healthcare provider within the first 7 days of symptom onset, using the Atellica® IM Analyzer. The test is a fully automated 1‑step sandwich immunoassay using acridinium ester chemiluminescent technology. The Solid Phase reagent containing streptavidin magnetic latex particles coated with biotinylated anti-SARS-CoV-2 mouse monoclonal capture antibodies and the Lite Reagent containing acridinium-ester-labeled antiSARS-CoV-2 mouse monoclonal antibodies are added to the sample. The SARS-CoV-2 antigen in the sample complexes with the antibodies. Antibody-antigen complexes will form if SARS-CoV-2 antigen is present in the sample.</t>
  </si>
  <si>
    <t>2.8 x 10^3 TCID50/mL</t>
  </si>
  <si>
    <t xml:space="preserve">The INDICAID® COVID-19 Antigen At-Home Test is a rapid lateral flow immunoassay intended for the qualitative detection of nucleocapsid protein antigen from SARS-CoV-2. This test is authorized for non-prescription home use with self-collected anterior nasal (nares) swab samples for those with or without symptoms of COVID-19. The total time required to perform one test is approximately 20 minutes from clinical specimen collection to result. The test should be stored in a cool, dry place between 2-30°C (35.6-86°F). </t>
  </si>
  <si>
    <t>This test is authorized for non-prescription home use with self-collected anterior nasal (nares) swab samples from individuals aged 14 years or older with symptoms of COVID-19 within the first six days of symptom onset. This test is also authorized for non-prescription home use with adult-collected anterior nasal (nares) swab samples from individuals aged 2 years or older with symptoms of COVID-19 within the first six days of symptom onset. This test is also authorized for non-prescription home use with self-collected anterior nasal (nares) swab samples from individuals aged 14 years or older, or adult-collected anterior nasal (nares) swab samples from individuals aged 2 or older, with or without symptoms or other epidemiological reasons to suspect COVID-19 when tested twice over three days with at least 24 hours (and no more than 48 hours) between tests.</t>
  </si>
  <si>
    <t>nasopharyngeal swabs, anterior nasal swabs</t>
  </si>
  <si>
    <t>ORF1ab, N, S genes</t>
  </si>
  <si>
    <t>525 copies/mL</t>
  </si>
  <si>
    <t>The March 2022 revision updated the existing limitation regarding S-gene drop-outs to reference the Omicron variant, updated the Limit of Detection section to reflect additional study data, updated inclusivity study data, revised test instruction information related to various software and hardware features to improve usability and reduce user error frequency, updated the in-use reagent stability section to reflect additional study data, and provided minor edits. The Amplitude™ Solution with the TaqPath™ COVID‑19 High‑Throughput Combo Kit contains the assays and controls for a real-time reverse transcription polymerase chain reaction (RT-PCR) test intended for the qualitative detection of nucleic acid from SARS‑CoV‑2 in nasopharyngeal and anterior nasal swab specimens, as well as saliva specimens collected using Spectrum Solutions™ SDNA‑1000 Saliva Collection Device, from individuals suspected of COVID‑19 by their healthcare provider. The system is designed to perform up to 8,000 tests in a 24-hour period.</t>
  </si>
  <si>
    <t>Testing is limited to laboratories certified under the Clinical Laboratory Improvement Amendments of 1988 (CLIA), 42 U.S.C. §263a, that meet requirements to perform high complexity tests.</t>
  </si>
  <si>
    <t>N gene</t>
  </si>
  <si>
    <t>150 copies/swab</t>
  </si>
  <si>
    <t>The DASH SARS-CoV-2/S Test is a real-time RT-PCR assay intended for the qualitative detection of RNA from SARS-CoV-2 in direct anterior nasal swab specimens from individuals suspected of COVID-19 by their healthcare provider. The test and swabs must be stored at room temperature (between 15°C and 30°C).</t>
  </si>
  <si>
    <t>Testing is limited to laboratories certified under the Clinical Laboratory Improvement Amendments of 1988 (CLIA), 42 U.S.C. §263a, that meet the requirements to perform high, moderate, or waived complexity tests. The DASH SARS-CoV-2/S Test is authorized for use at the Point of Care (POC), i.e., in patient care settings operating under a CLIA Certificate of Waiver, Certificate of Compliance, or Certificate of Accreditation.</t>
  </si>
  <si>
    <t>nasopharyngeal swabs, oropharyngeal (throat) swabs, anterior nasal swabs, mid-turbinate swabs, nasal washes, and nasal aspirates</t>
  </si>
  <si>
    <t>ORF1ab and N genes</t>
  </si>
  <si>
    <t>200 copies/mL</t>
  </si>
  <si>
    <t>The March 2022 revision updated the test's authorized labeling in accordance with the September 2021 Viral Mutation Letter, included minor edits to the test's Intended Use, and revised the inclusivity data with results of an updated in silico
analysis. The test uses RT-PCR to process samples in a single tube, with extraction performed in a centrifugation step. The test should be run on the ABI7500 platform using 7500 software v1.5. The test can be completed in about 2.5 hours, with 96 samples per run. Sensitivity and specificity were determined from 189 positive and 352 negative samples.</t>
  </si>
  <si>
    <t>CLIA approved laboratories are authorized to use the kit. It is approved for in vitro diagnostic use under FDA Emergency Use Authorization only. It is available for purchase by healthcare/research professionals.</t>
  </si>
  <si>
    <t>400 copies/swab</t>
  </si>
  <si>
    <t>The March 2022 revision updated the shelf-life of the UOL COVID-19 Test to 8 months when stored at 2–30°C in accordance with the storage conditions on the different components. The UOL COVID-19 Test is a rapid molecular diagnostic test that can be run at point of care settings from healthcare provider-collected anterior nasal swab samples from individuals suspected of COVID19. The UOL COVID-19 Test consists of the UOL COVID-19 Test Kit, the UOL COVID-19 Instrument, and the Uh-Oh Labs Dx Pro Mobile App. The UOL COVID-19 Test should be stored and run in a dry environment (&lt;95% humidity) at 2–30°C away from direct sunlight.</t>
  </si>
  <si>
    <t>Testing is limited to laboratories certified under the Clinical Laboratory Improvement Amendments of 1988 (CLIA), 42 U.S.C. §263a, that meet requirements to perform high, moderate, or waived complexity tests. The UOL COVID-19 Test is authorized for use at the Point of Care (PoC), i.e., in patient care settings operating under a CLIA Certificate of Waiver, Certificate of Compliance, or Certificate of Accreditation.</t>
  </si>
  <si>
    <t>nasopharyngeal swabs</t>
  </si>
  <si>
    <t xml:space="preserve">ORF1ab (2 targets) and ORF8 </t>
  </si>
  <si>
    <t>330 copies/mL</t>
  </si>
  <si>
    <t>The March 2022 revision extended the shelf-life expiration date for version v1.1 to 15 months when stored at the recommended storage temperature (18-30°C), based on the results of ongoing stability studies. The BioFire COVID-19 Test is for qualitative detection of SARS-CoV-2 infection, which takes about 50 minutes. It should be run on the  FilmArray 2.0 or FilmArray Torch systems. Sensitivity was determined using 30 positive true clinical samples, and specificity from 71 negative clinical samples.</t>
  </si>
  <si>
    <t>nasopharyngeal and anterior nasal swab</t>
  </si>
  <si>
    <t>N and S gene (SARS-CoV-2), influenza targets not stated</t>
  </si>
  <si>
    <t>100 copies/mL (SARS-CoV-2), 200-500 copies/mL (influenza A), and 500-1000 copies/mL (influenza B)</t>
  </si>
  <si>
    <t>The March 2022 revision updated the IFU to include the QuantStudio 7 Flex (QS7) PCR instrument, added in-use freeze/thaw stability information for the test assay reagent, added in-use Positive Control stability information for refrigerated conditions, updated the in silico analysis, added the MicroAmp Optical Film Compression Pad for use with the QuantStudio 5 Real Time PCR Instrument, added specimen transport stability information, added prospective clinical evaluation data, and provided minor corrections and formatting updates. The TaqPath COVID-19, FluA, and FluB test is an rRT-PCR assay that simultaneously detects genomic material of SARS-COV-2, influenza A, and influenza B viruses. There are two SARS-CoV-2 gene targets, one from influenza A, and one from influenza B. This test should be run on the Applied Biosystems platform. It should be noted that the SARS-CoV-2 targets, the N and S genes, are in a single optical channel and cannot be differentiated. To determine specificity and sensitivity, the following samples were used: 51 nasopharyngeal (NP) specimens positive for SARS-CoV-2, and 59 NP specimens negative for SARS-CoV-2; 56 NP specimens positive for influenza A virus,  and 104 NP specimens negative for influenza A virus;  36 NP specimens positive for influenza B virus, and 124 NP specimens negative for influenza B virus.</t>
  </si>
  <si>
    <t>anterior nasal swab</t>
  </si>
  <si>
    <t>Nucleocapsid protein</t>
  </si>
  <si>
    <t>6.3x10^3 TCID50/mL</t>
  </si>
  <si>
    <t>The March 2022 revision extended the shelf-life expiration date of the SCoV-2 Ag Detect Rapid Test to 10 months, when stored at 15oC – 30oC. SCoV-2 Ag Detect™ Rapid Test is a single-use, qualitative, membrane based lateral flow immunoassay for detection of SARS-CoV-2 Nucleoprotein antigen. This test may be used with direct nasal swabs respiratory samples collected without transport media. The rapid test membrane is pre-coated with anti-Nucleoprotein antibodies on the test line region and utilizes a separate control line to assure assay flow and performance. A direct nasal swab specimen is eluted with a proprietary lysis buffer solution directly in the test cassette sample port. Sensitivity and specificity were determined from 45 positive and 257 negative clinical samples.</t>
  </si>
  <si>
    <t>CLIA approved laboratories are authorized to use the kit. It is approved for in vitro diagnostic use under FDA Emergency Use Authorization only.This test is authorized for use at the Point of Care (POC), i.e., in patient care settings operating under a CLIA Certificate of Waiver, Certificate of Compliance, or Certificate of Accreditation</t>
  </si>
  <si>
    <t>6.3 x 10^3 TCID50/mL</t>
  </si>
  <si>
    <t>The March 2022 revision extended the shelf-life expiration date of the SCoV-2 Ag Detect Rapid Self-Test to 10 months, when stored at 15oC – 30oC. SCoV-2 Ag DetectTM Rapid Self-Test is a lateral flow immunoassay intended for the qualitative detection of SARS-CoV-2 Nucleoprotein antigen. The test can be performed using anterior nasal (nares) swab samples collected without transport media, requires no training, and takes less than 25 minutes to obtain results, making it a suitable diagnostic tool for use at home. The kit is designed to be stored at room temperature (15-30°C or 59-86°F) for the duration of its shelf life. Exposure to temperatures over 30°C or 86°F can impact the performance of the test and should be minimized. The kit should not be frozen or refrigerated. The SCoV-2 Ag DetectTM Rapid Self-Test should be read between twenty (20) and twenty-five (25) minutes after starting the test.</t>
  </si>
  <si>
    <t>The SCoV-2 Ag DetectTM Rapid Self-Test is intended for non-prescription self-use and/or, as applicable for an adult lay user testing another person aged 2 years or older. The SCoV-2 Ag DetectTM Rapid Self-Test is only for use under the Food and Drug Administration’s Emergency Use Authorization.</t>
  </si>
  <si>
    <t>nucleocapsid protein antigen</t>
  </si>
  <si>
    <t>100 TCID50/mL</t>
  </si>
  <si>
    <t>ASSURE-100 Rapid COVID-19 Test is a fast lateral flow immunoassay for the qualitative detection and diagnosis of SARS-CoV-2 directly from anterior nasal swab specimens. An anterior nasal swab specimen is collected, sample is placed and mixed in a collection vial containing sample diluent, and then poured into the ASSURE-100 device’s sample port. A pink-to-red test line and control line will appear on the test strip if SARS-CoV-2 antigen is detected. Test results are interpreted visually at twenty (20) minutes based on the presence or absence of visually detectable red colored lines. Results should not be read earlier than 20 minutes or after 30 minutes.</t>
  </si>
  <si>
    <t>Testing is limited to laboratories certified under the Clinical Laboratory Improvement Amendments of 1988 (CLIA), 42 U.S.C. § 263a, that meet the requirements to performmoderate, high, or waived complexity tests. This product is authorized for use at the Point of Care (POC), i.e., in patient care settings operating under a CLIA Certificate of Waiver, Certificate of Compliance, or Certificate of Accreditation.</t>
  </si>
  <si>
    <t>nasopharyngeal swab, anterior nasal swab</t>
  </si>
  <si>
    <t>nucleocapsid protein</t>
  </si>
  <si>
    <t>300 TCID50/mL</t>
  </si>
  <si>
    <t>The February 2022 revision appended the results of the post authorization prospective clinical evaluation performed to fulfill Condition of Authorization R. from the March 26, 2021 letter of authorization, as well as other minor updates and clarifications. The LIAISON® SARS-CoV-2 Ag assay uses chemiluminescence immunoassay (CLIA) technology for the qualitative determination of SARS-CoV-2 nucleocapsid protein antigen in nasopharyngeal swab (NPS) collected in COPAN Universal Transport Media (UTM) and direct anterior nasal swab (NS) without transport media. The method for qualitative determination of SARS-CoV-2Ag in specimens collected and processed through the indicated pre-analytical procedure, is a direct two-step sandwich chemiluminescence immunoassay (CLIA). Specific rabbit polyclonal antibodies to nucleocapsid antigen are used for coating magnetic particles (solid phase) and linked to an isoluminolderivative (isoluminol-antibody conjugate). Store kit(s) at room temperature (15-30°C).</t>
  </si>
  <si>
    <t>nasal swabs</t>
  </si>
  <si>
    <t>32 TCID50/mL</t>
  </si>
  <si>
    <t>The February 2022 revision extended the shelf-life expiration date of the LumiraDx SARS-CoV-2 Ag Test strips to 13 months when stored at 2oC – 30oC, provided the additional temperature and humidity flex study data to fulfill updated conditions, and updated the acceptable operating conditions to reflect a maximum relative humidity of 75%. The LumiraDx SARS-CoV-2 Ag Test is a rapid microfluidic immunofluorescence assay for use with the LumiraDx Platform intended for the qualitative detection of the nucleocapsid protein antigen to SARSCoV-2. The swab is eluted into a vial containing extraction buffer. A single drop of the specimen in extraction buffer is added to the Test Strip using the vial dropper cap provided. The LumiraDx Instrument is programmed to perform the test protocol using the dried reagents contained within the strip. The test result is determined from the amount of fluorescence the Instrument detects within the measurement zone of the Test Strip.</t>
  </si>
  <si>
    <t xml:space="preserve">nucleocapsid protein antigen </t>
  </si>
  <si>
    <t>The February 2022 revision extended the shelf-life expiration date to 12 months at room temperature based on the results of completed stability studies. The January 2022 revision extended the shelf-life expiration date to 9 months at room temperature based on the results of ongoing stability studies, and provided the open kit stability study data completed to fulfill Condition of Authorization R. of the Letter of Authorization re-issued on November 15, 2021. The INDICAIDTM COVID-19 Rapid Antigen Test is a lateral flow immunoassay intended for the qualitative detection of nucleocapsid protein antigen from SARS-CoV-2 in direct anterior nasal swab specimens from individuals who are suspected of COVID-19 by their healthcare provider within the first five (5) days of symptom onset. The total time required to perform one test is approximately 20 minutes from clinical specimen collection to result. Store the test kit in a cool, dry place between 2-30°C (36-86°F). Do not freeze. Avoid direct sunlight. This test detects both viable (live) and non-viable SARS-CoV-2 virus. Test performance depends on the amount of SARS-CoV-2 antigen in the sample and may or may not correlate with viral culture results performed on the same sample.</t>
  </si>
  <si>
    <t>Testing is limited to laboratories certified under the Clinical Laboratory Improvement Amendments of 1988 (CLIA), 42 U.S.C. §263a, that meet requirements to perform moderate complexity, high complexity, or waived tests. This test is authorized for use at the Point of Care (POC), i.e., in patient care settings operating under a CLIA Certificate of Waiver, Certificate of Compliance, or Certificate of Accreditation.</t>
  </si>
  <si>
    <t>nasopharyngeal (NP) and oropharyngeal (OP) swabs collected by a healthcare worker, or bronchoalveolar lavage fluid (BAL)</t>
  </si>
  <si>
    <t>RdRP and N genes</t>
  </si>
  <si>
    <t>100 copies/mL</t>
  </si>
  <si>
    <t>The February 2022 revision updated the Alinity m Resp-4-Plex to provide data supporting modification to the reaction vessel clamp height, resulting in an update to the Application Specification File from version 4.00 to version 5.00, as well as to update the authorized labeling of the Alinity m Resp-4-Plex to include use with pierceable caps on the Alinity m instrument and update the in silico inclusivity data. This test is really a novel testing system, the Alinity m instrument, which can run 1,080 tests in 24 hours. The diagnostic kits include the Alinity m SARS-CoV-2 AMP Kit and CTRL kit. This is an improvement over many testing platforms. It also allows researchers to run several types of tests at once, without slowing down the system. Sensitivity and specificity were determined from 47 positive clinical samples, and 57 negative clinical samples (as determined by Abbott molecular tests already approved). The test was updated 6-10-21 to implement a software change to Version 3.00 for the Alinity m Resp-4-Plex system.</t>
  </si>
  <si>
    <t>Abbott stated that they are working with hospitals and health systems in the U.S. to install the platform, though it did not specify numbers.</t>
  </si>
  <si>
    <t>nasal, nasopharyngeal, mid-turbinate or oropharyngeal swabs, sputum, tracheal aspirates, and BAL</t>
  </si>
  <si>
    <t>N gene (three targets - N1, N2, N3), human RP</t>
  </si>
  <si>
    <t>83 copies/mL</t>
  </si>
  <si>
    <t>The February 2022 revision updated the Limitations section to fulfill the Conditions of Authorization included in the September 23, 2021 Viral Mutation Revision Letter, and provided minor updates. The Quick SARS-CoV-2 rRT-PCR Kit is a real-time reverse transcription polymerase chain reaction (rRT-PCR) test on the Bio-Rad CFX96 Touch Real-Time PCR Detection System using the Bio-Rad CFX Maestro™ 1.1 Version 4.1.2433.1219 software (or higher). The primers and probes used in the rRTPCR assay are based on the CDC published primer and probe sequences with some modification.</t>
  </si>
  <si>
    <t>7.0 x 10^2 TCID50/mL</t>
  </si>
  <si>
    <t>The February 2022 revision extended the shelf-life expiration date of the Nano-Check COVID-19 Antigen Test to 11 months, and extended the shelf-life expiration date of the Positive and Negative Control Swabs to nine months, when stored at 2 deg.C – 30 deg.C, based on the results of ongoing stability studies. The Nano-CheckTM COVID-19 Antigen Test is designed to detect the extracted nucleocapsid protein antigen specific to SARS-CoV-2 in nasopharyngeal swab specimens directly collected from individuals who are suspected of COVID-19 by their healthcare provider within the first five days of symptom onset. The test kit should be stored at 2°C - 30°C in the original sealed pouch. The Nano-CheckTM COVID-19 Antigen Test does not differentiate between SARS-CoV or SARS-CoV-2 viruses.</t>
  </si>
  <si>
    <t>Testing is limited to laboratories certified under the Clinical Laboratory Improvement Amendments of 1988 (CLIA), 42 U.S.C. §263a, that meet the requirements to perform moderate, high or waived complexity tests. This product is authorized for use at the Point of Care (POC), i.e., in patient care settings operating under a CLIA Certificate of Waiver, Certificate of Compliance, or Certificate of Accreditation.</t>
  </si>
  <si>
    <t>22.5 TCID50/swab</t>
  </si>
  <si>
    <t>The February 2022 revision added the use of an additional nitrocellulose membrane option for manufacturing, and included minor updates to the Instructions for Use and Procedure Card. The January 2022 revision updated the shelf-life expiration date of the BinaxNOW COVID-19 Ag Card to 15 months at room temperature (28–30°C) based on the results of ongoing stability studies. The BinaxNOW COVID-19 Ag Card is a point of care rapid antigen test that detects SARS-CoV-2 nucleocapsid protein in patient nasal swabs. This test takes approximately 15 minutes, reading one sample per card. The test should not be read after 30 minutes post-sample input. The test should be administered within 7 days of symptom onset. The paper based lateral flow assay kit comes will all reagents needed, and should be stored between 2-30°C (35.6-86°F). Importantly, this test does not require a proprietary reader/platform to read results-they are visible by eye. Sensitivity was determined from 35 positive clinical samples, and specificity from 67 negative samples. Mupirocin, a topical antibiotic, and interfere with the assay and give false negative results. Test results from a health care provider can be displayed using the Navica app, which can provide proof of testing. The April 2021 update includes that the shelf life at room temperature is 12 months.</t>
  </si>
  <si>
    <t>Testing is limited to laboratories certified under the Clinical Laboratory Improvement Amendments of 1988 (CLIA), 42 U.S.C. §263a, that meet the requirements to perform moderate, high or waived complexity tests. This test is authorized for use at the Point of Care (POC), i.e., in patient care settings operating under a CLIA Certificate of Waiver, Certificate of Compliance, or Certificate of Accreditation.</t>
  </si>
  <si>
    <t>According to its press release, AdvaMed (The Advanced Medical Technology Association) estimates that Abbott is shipping about 1 million tests per day. Abbott plans to ship tens of millions of tests in September, ramping to 50 million tests a month at the beginning of October</t>
  </si>
  <si>
    <t>saliva</t>
  </si>
  <si>
    <t>N gene (N1 and N2 regions)</t>
  </si>
  <si>
    <t>6250 genomic equivalents/mL</t>
  </si>
  <si>
    <t>The February 2022 revision updated the authorized labeling of the test to remove the use of CDC’s primers and probes manufactured by IDT for use with the Advanta Dx SARS-CoV-2, update the inclusivity study data, include the use of various interpretive softwares, and include the release of software version changes for new customers. The January 8, 2021 update expanded the approved manufacturers of the primer and probe kits. It also further clarified how to interpret positive, negative, and inconclusive results. The Advanta Dx SARS-CoV-2 RT-PCR Assay uses the CDC published primer and probe sets to detect SARS-CoV-2 in saliva samples. Samples are first heat treated, followed by a 1-step reverse transcription assay run on the Applied Biosystems Veriti 96-Well Thermal Cycler platform. Samples are then mixed with PCR reagents and run on the Biomark HD platform.  Sensitivity was determined from 43 positive clinical samples, and specificity from 34 negative samples. The LoD according to the NIH reference panel is 54,000 NDU/mL. The EUA revision includes several minor technical changes to the IFU including updates to the Biomark Data Collection Software, the Real-Time PCR analysis software and the IFC Controller RX (RX Controller) system software.</t>
  </si>
  <si>
    <t xml:space="preserve">nasopharyngeal and oropharyngeal swabs, and anterior nasal swab specimens collected by an HCP or self-collected under the supervision of an HCP </t>
  </si>
  <si>
    <t>9 copies/mL for ORF1ab, and 30 copies/mL for N gene</t>
  </si>
  <si>
    <t xml:space="preserve">The February 2022 revision updated the IFU to include use of the QuantStudio 12K Flex and QuantStudio 7 Flex RT-PCR instrument platforms and add two collection media types (Mawi iSwab and saline). The December 2021 update was approved to update the saliva sample stability claims based on additional stability testing performed to fulfill Condition R of the July 15, 2021 letter and update the in silico inclusivity analysis. The April 2021 update includes information regarding test performance and variants. The February 2021 updates include requiring the submission of additional pooling information and in silico analysis across multiple geographical locations. Also, PerkinElmer is now required to perform electromagnetic compatibility (EMC) testing to International Electrotechnical Commission (IEC) 60601-1-2 Edition 4.0:2014 standards within 4 months of the date of this letter. January 2021 updates include updated language on sample type, and importantly, updates the data to include information about novel mutations in one of the SARS-CoV-2 target (N) forward primer sequences. Their analysis indicated that there is a low probability of the test being impacted by the mutation, and if it is, the ORF1ab target would still result in a positive test result. This test is also authorized for use in self-collection, as well as in individuals who are asymptomatic.The test should be run on PerkinElmer’s chemagic 360 instrument, with each kit having reagents for 48 tests. The EUA revision  adds an additional nucleic acid extraction method which utilizes the chemagic Viral DNA/RNA 300 Kit H96 on a new extraction platform, the chemagic 360 equipped with the chemagic Rod Head Set 96. The revision also includes a Federal Register Notice for the EUA. Sensitivity was determined using 32 positive true clinical samples, and 30 negative clinical samples. </t>
  </si>
  <si>
    <t>7 x 10^3 TCID50/mL</t>
  </si>
  <si>
    <t>The CLINITEST Rapid COVID-19 Antigen Self-Test is a rapid, qualitative immunochromatographic assay for the determination of the presence of SARS-CoV-2 antigens in direct human anterior nasal swab specimens. When the sample is added into
the sample well, conjugates dried in the reagent pad are dissolved and migrate along with the sample. If SARS-CoV-2 nucleocapsid antigen is present in the sample, a complex forms between the anti-SARS-2 conjugate and the virus will be captured by the specific anti-SARS-CoV-2 monoclonal antibodies coated on the test line region (T). The result must be read 15-20 minutes later. The test should be stored between 2 to 30 °C (35.6 to 86 °F).</t>
  </si>
  <si>
    <t>This test is authorized for non-prescription home use with self-collected anterior nasal (nares) swab samples from individuals aged 14 years or older with symptoms of COVID-19 within the first 7 days of symptom onset. This test is also authorized for non-prescription home use with adult-collected anterior nasal (nares) swab samples from individuals aged 2 years or older with symptoms of COVID-19 within the first 7 days of symptom onset. This test is also authorized for non-prescription home use with self-collected anterior nasal (nares) swab samples from individuals aged 14 years or older, or adult-collected anterior nasal (nares) swab samples from individuals aged 2 years or older, with or without symptoms or other epidemiological reasons to suspect COVID-19 when tested twice over three days with at least 24 hours (and no more than 48 hours) between tests.</t>
  </si>
  <si>
    <t>140.6 TCID50/mL</t>
  </si>
  <si>
    <t>The January 2022 revision updated the shelf-life expiration date of the BinaxNOW COVID-19 Ag Card Home Test to 15 months at room temperature (28–30°C) based on the results of ongoing stability studies. The BinaxNOW COVID-19 Ag Card Home Test is a rapid lateral flow immunoassay for the qualitative detection of SARS-CoV-2 directly from nasal swabs, without viral transport media. SARS-CoV-2 specific antibodies and a control antibody are immobilized onto a membrane support as two distinct lines and combined with other reagents/pads to construct a test strip. The kit should be stored between 35.6-86°F (2-30°C), and all test components should be at room temperature before use.</t>
  </si>
  <si>
    <t>This test is authorized for prescription home use with self-collected observed direct anterior nasal (nares) swab samples from individuals aged 15 years or older who are suspected of COVID-19 by their healthcare provider within the first seven days of symptom onset or adult collected nasal swab samples from individuals aged four years or older who are suspected of COVID-19 by their healthcare provider within the first seven days of symptom onset. The BinaxNOW COVID-19 Ag Card Home Test is to be performed only with the supervision of a telehealth proctor.</t>
  </si>
  <si>
    <t>20 x 10^3 TCID50/mL</t>
  </si>
  <si>
    <t>The iHealth® COVID-19 Antigen Rapid Test Pro is a lateral flow immunoassay intended for the qualitative detection of SARS-CoV-2 nucleocapsid antigens from direct anterior nasal swab specimens from individuals who are suspected of COVID-19 by their healthcare provider within the first seven (7) days of symptom onset or from individuals without symptoms or other epidemiological reasons to suspect COVID-19 when tested twice over three days with at least 24 hours and no more than 48 hours between tests. The test user has the option of downloading the iHealth COVID-19 Test Pro App for iOS or Android phones, which provides step-by-step instructions regarding how to complete the test. Alternatively, the test can be performed by following the step-by-step instructions included.</t>
  </si>
  <si>
    <t>Testing is limited to laboratories certified under the Clinical Laboratory Improvement Amendments of 1988 (CLIA), 42 U.S.C. §263a, that meet the requirements to perform moderate, high, or waived complexity tests. This product is authorized for use at the Point of Care (POC), i.e., in patient care settings operating under a CLIA Certificate of Waiver, Certificate of Compliance, or Certificate of Accreditation.</t>
  </si>
  <si>
    <t>750 TCID50/mL</t>
  </si>
  <si>
    <t>The MaximBio ClearDetectTM COVID-19 Antigen Home Test is a rapid, qualitative immunochromatographic immunoassay for the determination of the presence of antigens from SARS-CoV-2 in direct anterior nasal swab specimens. The MaximBio ClearDetectTM COVID-19 Antigen Home Test Kit is comprised of a sample collection device (nasal swab), Sample Buffer Tube, and Test Strip. The Test Strip is composed of several materials which, in combination, can detect SARS-CoV-2 antigens.</t>
  </si>
  <si>
    <t>This test is authorized for non-prescription home use with self-collected anterior nasal (nares) swab samples from individuals aged 14 years or older with symptoms of COVID-19 within the first 5 days of symptom onset. This test is also authorized for non-prescription home use with adult-collected anterior nasal (nares) samples from individuals aged 2 years or older with symptoms of COVID-19 within the first 5 days of symptom onset. This test is also authorized for non-prescription home use with self-collected anterior nasal (nares) swab samples from individuals aged 14 years or older, or adult-collected anterior nasal (nares) samples from individuals aged 2 or older, with or without symptoms or other epidemiological reasons to suspect COVID-19 when tested twice over three days with at least 24 hours (and no more than 48 hours) between tests.</t>
  </si>
  <si>
    <t>nasopharyngeal, anterior nasal, mid-turbinate nasal, or oropharyngeal swabs</t>
  </si>
  <si>
    <t>The Mammoth Biosciences DETECTR BOOSTTM SARS-CoV-2 Reagent Kit uses CRISPR-Cas enzymatic detection for SARS-CoV-2 with a reverse transcription and isothermal amplification from patients suspected of COVID-19 by their healthcare provider. The isothermal amplification primers target a sequence in the SARS-CoV-2 N-gene. The CRISPR enzyme uses a guide RNA that targets the SARS-CoV-2 N-gene to detect the isothermal amplification amplicons. Specimens can be stored at 2-8 °C for up to 72 hours after collection.</t>
  </si>
  <si>
    <t>nasopharyngeal swabs, anterior nasal swabs, and mid-turbinate swabs</t>
  </si>
  <si>
    <t>SARS-CoV-2: N gene, ORF1a gene; Influenza A, RSV: M gene; Influenza B: NEP gene, NS1 gene</t>
  </si>
  <si>
    <t>SARS-CoV-2: 0.11 TCID50/mL; Influenza A (H1N1): 3.33 TCID50/mL; Influenza A (H3N2): 2.67 TCID50/mL; Influenza B (Victoria lineage): 0.33 TCID50/mL; Influenza B (Yamagata lineage): 0.68 TCID50/mL; RSV: 3.33 TCID50/mL</t>
  </si>
  <si>
    <t xml:space="preserve">The January 2022 revision updated inclusivity study data to fulfill Condition Q of the October 6, 2021 letter, updated interference study data to fulfill Condition P of the October 6, 2021 letter, updated the Limitations section as a result of the new data, and provided minor edits. The December 2021 revision updated the reagent stability claim from 12 to 24 months. The PKamp™ Respiratory SARS-CoV-2 RT-PCR Panel 1 is a real-time RT-PCR multiplexed test intended for the simultaneous qualitative detection and differentiation of SARS-CoV-2, influenza A, influenza B and/or respiratory syncytial virus (RSV) nucleic acid. Specimens can be stored at 2-8°C for up to 72 hours after collection, if necessary. If a delay in testing or shipping is expected to extend beyond 72 hours, store specimens at -70°C or below until shipping/processing can proceed. </t>
  </si>
  <si>
    <t>Testing is limited to laboratories certified under the Clinical Laboratory Improvement Amendments of 1988 (CLIA), 42 U.S.C. § 263a, that meet requirements to perform high complexity tests.</t>
  </si>
  <si>
    <t>ORF1ab</t>
  </si>
  <si>
    <t>800 copies/mL</t>
  </si>
  <si>
    <t xml:space="preserve">The January 2022 revision updated the Detect Application with the FDA agreed upon changes to fulfill Condition of Authorization Y. of the Letter of Authorization issued on October 28, 2021, that included addition of a user-facing Frequently Asked Questions section, and updated the Molecular Home Test Instructions for Use For Healthcare Providers to include results of the near-cutoff study. The Detect™ test uses RT-LAMP (Reverse Transcription Loop-mediated Isothermal Amplification) and lateral flow strip technologies to Detect™ nucleic acids from the Open Reading Frame 1ab (ORF1ab) region of the SARS-CoV-2 genome. This test is authorized for non-prescription home use with self-collected anterior nasal (nasal) swab samples from individuals aged 14 years or older, or adult collected anterior nasal swab samples from individuals aged 2 years or older, without symptoms or other epidemiological reasons to suspect Covid-19 when tested twice over three days with at least 24 hours (and no more than 48 hours) between tests. Store all components at 59 °F to 86 °F (15 °C to 30 °C). The test should be used between 59 °F and 86 °F (15 °C and 30 °C). This is a qualitative test. Test line intensity is not related to the quantity of virus in the sample. </t>
  </si>
  <si>
    <t>This test is authorized for non-prescription home use with self-collected anterior nasal (nasal) swab samples from individuals aged 14 years or older suspected of Covid-19. This test is also authorized for non-prescription home use with adult-collected anterior nasal swab samples from individuals aged 2 years or older suspected of Covid-19. This test is also authorized for non-prescription home use with self-collected anterior nasal (nasal) swab samples from individuals aged 14 years or older, or adult collected anterior nasal swab samples from individuals aged 2 years or older, without symptoms or other epidemiological reasons to suspect Covid-19 when tested twice over three days with at least 24 hours (and no more than 48 hours) between tests.</t>
  </si>
  <si>
    <t>The January 2022 revision updated the shelf-life expiration date of the CareStart COVID-19 Antigen Home Test to 9 months when stored at 1–30°C, based on the results of ongoing stability studies. The CareStartTM COVID-19 Antigen Home Test is a rapid, lateral flow immunoassay intended for the qualitative detection of SARS-CoV-2 nucleocapsid protein antigens from individuals with or without symptoms or other epidemiological reasons to suspect a COVID-19 infection when tested twice over two or three days with at least 24 hours and not more than 48 hours between tests. This test is authorized for non-prescription home use with self-collected direct anterior nasal (nares) swab samples from individuals aged 14 years or older or adult collected anterior nasal swab samples from individuals aged 2 years or older.</t>
  </si>
  <si>
    <t>This test is authorized for non- prescription home use with self-collected direct anterior nasal (nares) swab samples from individuals aged 14 years or older or adult collected anterior nasal swab samples from individuals aged 2 years or older.</t>
  </si>
  <si>
    <t>The January 2022 revision updated the shelf-life expiration date of the BinaxNOW COVID-19 Ag Card to 15 months at room temperature (28–30°C) based on the results of ongoing stability studies, and added use of an additional nitrocellulose membrane option for manufacturing. The BinaxNOW COVID-19 Antigen Self Test is a paper-based immunochromatographic assay to detect SARS-CoV-2 antigens. This test is for non-prescription use, in symptomatic or asymptomatic individuals. Samples are self-collected and testing can be performed unsupervised in individuals 15 and older. Samples can be collected by adults for individuals 2-15 years old. This test is for qualitative detection of nucleocapsid protein in a patient sample. Negative results may require confirmatory NAAT. This EUA is for serial testing: twice over three days with at least 36 hours between tests. Results can be read by eye after 15 minutes, but no longer than 30 minutes after sample collection. If possible, the test should be performed within 7 days of symptom onset. Sensitivity was determined using 117 clinical positive samples from symptomatic individuals, and specificity from 343 negative samples. At the time of writing, the test did not have validation data for asymptomatic individuals.</t>
  </si>
  <si>
    <t>This test may be purchased without a prescription and used at home.</t>
  </si>
  <si>
    <t>The January 2022 revision updated the shelf-life expiration date of the BinaxNOW COVID-19 Ag Card 2 Home Test to 15 months at room temperature (28–30°C) based on the results of ongoing stability studies. The BinaxNOW COVID-19 Ag Card 2 Home Test is a paper-based immunochromatographic assay to detect SARS-CoV-2 antigens. This test is for non-prescription use, in symptomatic or asymptomatic individuals. Samples are self-collected and testing must be observed by a proctor via telehealth, in individuals 15 and older. Samples can be collected by an adult for individuals 2-15 years old, still under telehealth supervision.  This test is for qualitative detection of nucleocapsid protein in a patient sample. Results are reported via the NAVICA app. Negative results may require confirmatory NAAT. This EUA is for serial testing: twice over three days with at least 36 hours between tests. Results can be read by eye after 15 minutes, but no longer than 30 minutes after sample collection. If possible, the test should be performed within 7 days of symptom onset. Sensitivity was determined using 24 clinical positive samples from symptomatic individuals, and specificity from 28 negative samples. At the time of writing, the test did not have validation data for asymptomatic individuals.</t>
  </si>
  <si>
    <t>This test may be purchased without a prescription, and may be used at home with telehealth supervision.</t>
  </si>
  <si>
    <t>The January 2022 revision updated the shelf-life expiration date of the BinaxNOW COVID-19 Ag 2 Card to 15 months at room temperature (28–30°C) based on the results of ongoing stability studies. The BinaxNOW COVID-19 Ag 2 Card is a paper-based immunochromatographic assay to detect SARS-CoV-2 antigens. This test is for non-prescription use, in symptomatic or asymptomatic individuals. This test (and sample collection) must be performed by a medical professionals or trained personnel that are proficient in performing rapid lateral flow tests. This test is for qualitative detection of nucleocapsid protein in a patient sample. Negative results may require confirmatory NAAT. This EUA is for serial testing: twice over three days with at least 36 hours between tests. Results can be read by eye after 15 minutes, but no longer than 30 minutes after sample collection. If possible, the test should be performed within 7 days of symptom onset. Sensitivity was determined using 117 clinical positive samples from symptomatic individuals, and specificity from 343 negative samples. At the time of writing, the test did not have validation data for asymptomatic individuals. Zero samples were from individuals under 5, and 17 samples were from individuals 6-21.</t>
  </si>
  <si>
    <t xml:space="preserve">CLIA approved laboratories are authorized to perform this test. It is also authorized for use at the Point of Care (POC) or at home, i.e., in patient care settings operating under a CLIA Certificate of Waiver, Certificate of Compliance, or Certificate of Accreditation. </t>
  </si>
  <si>
    <t>1.7 x 10^-2 TCID50/mL</t>
  </si>
  <si>
    <t>The BioCode® CoV-2 Flu Plus Assay is a molecular assay based on reverse transcription polymerase chain reaction (RT-PCR) and end-point detection of amplified DNA sequences with analyte-specific probes that are coupled to barcoded magnetic beads (BMB) and is intended for the simultaneous qualitative detection and differentiation of RNAfrom SARS-CoV-2, influenza A (with H1 pdm09, H1 seasonal, H3 subtypes), influenza B and/or respiratory syncytial virus (RSV) in nasopharyngeal swabspecimens collected from individuals suspected of respiratory viral infection, consistent with COVID-19, by their healthcare provider. The BioCode® CoV-2 Flu Plus Assay is intended for use by qualified clinical laboratory personnel specifically instructed and trained in the operation of the BioCode MDx-3000and in vitro diagnostic procedures. The assay is designed to be used with the BioCode®MDx-3000 automated system, and test results from the BioCode® CoV-2P are available in about 5 hours. The properly collected nasopharyngeal swabs may be stored at 2 - 8°C for 72 hours after collection. The BioCode® CoV-2 Flu Plus Assay is to be used with the BioCode®MDx-3000 with MDx software, and easyMAG (bioMerieux) or MagNA Pure 96 (Roche) automated extraction instruments.</t>
  </si>
  <si>
    <t>nasal and nasopharyngeal swab specimens and self-collected nasal swab specimens</t>
  </si>
  <si>
    <t>ORF1ab gene (SARS-CoV-2); M1/M2 (influenza A); NEP and NSP1 (influenza B)</t>
  </si>
  <si>
    <t>12 copies/mL (SARS-CoV-2)</t>
  </si>
  <si>
    <t xml:space="preserve">The 12/10/20 revision expands the accepted sample specimens collected in different media. The 6/24/21 revision implements an assay script software update to address performance issues on the cobas Liat System. The 1/6/22 revision updated the IFU to include additional clinical performance data collected, removed references to the outdated software version 3.2, added variant language in accordance with the Conditions of Authorization included in the September 23, 2021 Viral Mutation Revision Letter, and included minor edits. This test has the same design principles as the test for which EUA was issued on 9/3/2020, except that this can be run on the cobas Liat system. The Liat system can be used in point-of-care settings, as the Liat platform automates and integrates sample purification, nucleic acid amplification, and detection of SARS-CoV-2. Sensitivity was determined using 56 clinical positive samples for SARS-CoV-2, and 229 negative clinical samples. Influenza A sensitivity and specificity were determined using 175 positive clinical samples, and 1175 negative clinical samples. Influenza B sensitivity and specificity were determined using 42 positive clinical samples, and 1308 negative clinical samples. </t>
  </si>
  <si>
    <t>CLIA approved laboratories are authorized to use the kit. It is approved for in vitro diagnostic use under FDA Emergency Use Authorization only. It is available for purchase by healthcare/research professionals. The cobas SARS-CoV-2 &amp; Influenza A/B Nucleic Acid Test for use on the cobas Liat System is also authorized for use at the Point of Care (POC), i.e., in patient care settings operating under a CLIA Certificate of Waiver, Certificate of Compliance, or Certificate of Accreditation.</t>
  </si>
  <si>
    <t>140 TCID50/mL</t>
  </si>
  <si>
    <t>This assay is a chromatographic digital immunoassay. The nasal swab specimen is directly placed in the extraction reagent tube, during which time virus particles present in the specimen are disrupted, exposing internal viral nucleoproteins. After processing the swab in the extraction reagent, the specimen is added to the BD Veritor System test device. SARS-CoV-2 antigens present in the specimen then bind to antibodies conjugated to detector particles in the test strip. The antigen-conjugate complexes migrate across the test strip to the reaction area and are captured by a line of antibodies bound on the membrane. Test results of the BD Veritor System test device are read using the BD Veritor Plus Analyzer Instrument, or other authorized instrument, when the 15-minute assay development time is complete. The test should be performed in symptomatic individuals, within 5 days of symptom onset, or in asymptomatic individuals tested serially: tested twice over 2-3 days with at least 24 hours and no more than 48 hours between tests. The January 2021 update includes revisions to the IFU, including protocols for batch testing clinical specimens. The March 2021 update includes the use of the test in serial testing of asymptomatic individuals. The test is not authorized for at-home use. There were no data specifically on the asymptomatic individuals presented in the IFU. The December 2021 update includes an updated shelf-life expiration date of the test to 10 months at 2–30°C based on the results of a real-time stability study.</t>
  </si>
  <si>
    <t xml:space="preserve">CLIA approved laboratories are authorized to use the kit. It is approved for in vitro diagnostic use under FDA Emergency Use Authorization only. It is available for purchase by healthcare/research professionals. </t>
  </si>
  <si>
    <t>Audere HealthPulse@home contains instructions to assemble specimen collection kits with specified components that can be purchased as general purpose laboratory equipment to facilitate the unsupervised self-collection or caregiver collection of anterior nasal swab specimens either on-site or at home, for testing with molecular SARS-CoV-2 tests authorized for use with HealthPulse@home. Authorized laboratories must use the HealthPulse@home conforming collection kit with a molecular test that is authorized for use with HealthPulse@home. Upon contracting with Audere, HealthPulse@home may be used by CLIA-certified laboratories to assemble their own HealthPulse@home conforming specimen collection kits for use with their own molecular test</t>
  </si>
  <si>
    <t>All laboratories will be certified under the Clinical Laboratory Improvement Amendments of 1988 (CLIA), 42 U.S.C. §263a, and meet requirements to perform high complexity tests and test the specimens collected with a HealthPulse@home collection kit for COVID-19 using an in vitro diagnostic (IVD) molecular test that is indicated for use with the HealthPulse@home collection kit.</t>
  </si>
  <si>
    <t>anterior nasal or nasopharyngeal swab specimens directly collected (or collected in BD universal transport media)</t>
  </si>
  <si>
    <t xml:space="preserve">Nucleocapsid protein  </t>
  </si>
  <si>
    <t>800 TCID50/mL</t>
  </si>
  <si>
    <t>The December 2021 update serves to update the shelf-life expiration date to 16 months at 1-30 degrees Celsius, based on the results of a real-time stability study. The July 2021 update serves to update the shelf-life expiration date to 12 months at 1-30 degrees Celsius, based on the results of a real-time stability study. The February 2021 update includes the allowance of this kit to be marketed as the KarmaCare COVID-19 antigen test. In addition, the update includes additional sample types acceptable, updating the intended use and limitations section to include language around performance of the test with respect to newly emerging strain variants of SARS-CoV-2, and adding clinical performance data. The CareStart COVID-19 Antigen test is a lateral flow immunochromatographic assay for the detection of extracted nucleocapsid protein antigens specific to SARS-CoV-2 in nasopharyngeal swab specimens either directly collected or collected in BD universal transport media. Sensitivity and specificity were determined from 32 positive and 148 negative clinical nasopharyngeal samples, and with 39 positive and 53 negative anterior nasal swabs. Testing should be performed within 5 days of symptom onset.</t>
  </si>
  <si>
    <t>CLIA approved laboratories are authorized to use the kit. It is approved for in vitro diagnostic use under FDA Emergency Use Authorization only. It is available for purchase by healthcare/research professionals. It is authorized for use at the Point of Care (POC), i.e., in patient care settings operating under a CLIA Certificate of Waiver, Certificate of Compliance, or Certificate of Accreditation.</t>
  </si>
  <si>
    <t>nasopharyngeal swab</t>
  </si>
  <si>
    <t>500-1500 TCID50/mL</t>
  </si>
  <si>
    <t xml:space="preserve">The November 2021 updated granted the request to update the formulation of the calibrator and control reagents, as well as update the existing IFUs to improve clarity. The VITROS Immunodiagnostic Products SARS-CoV-2 Antigen Reagent Pack (used with the VITROS Immunodiagnostic Products SARS-CoV-2 Antigen Calibrator) is a rapid antigen test that detects nucleocapsid protein in patient samples. The test should be used in individuals suspected of COVID-19 by their healthcare provider (prescription use only) within 7 days of symptom onset. The test itself uses a 2-step chemiluminescent immunometric technique, and results are read through the VITROS platform. Samples should be collected using the CDC's formulation of viral transport media (VTM), COPAN Universal Transport Media (UTM), Remel M4RT VTM, or Hardy R99 VTM. Sensitivity was determined from 30 positive clinical samples, and specificity from 75 negative samples. </t>
  </si>
  <si>
    <t>nasopharyngeal, oropharyngeal, anterior nasal, and mid-turbinate nasal swab specimens</t>
  </si>
  <si>
    <t>7 TCID50/mL</t>
  </si>
  <si>
    <t xml:space="preserve">The Revogene SARS-CoV-2 assay is a rRT-PCR in vitro diagnostic test designed to identify nucleic acid from SARS-CoV-2 associated with respiratory tract infection, from a single swab specimen. The Revogene automates sample homogenization, dilution, cell lysis, conversion of RNA templates into DNA using reverse transcription, nucleic acid amplification and detection of the amplified PCR products. User intervention is only required to transfer the sample into the PIE and insert the PIEs into the Revogene carousel. The Revogene can process from one (1) up to eight (8) samples simultaneously in the same run. Swab specimens collected in VTM/UTM can be stored at 2-8 C for up to seven (7) days before being tested with the Revogene SARS-CoV2 assay. The Revogene SARS-CoV-2 kit must be stored at 2-8 C. </t>
  </si>
  <si>
    <t>Testing is limited to laboratories certified under the Clinical Laboratory Improvement Amendments of 1988 (CLIA), 42 U.S.C. § 263a, that meet requirements to perform high or moderate complexity tests.</t>
  </si>
  <si>
    <t>Let's Get Checked Coronavirus (COVID-19) Test</t>
  </si>
  <si>
    <t>nasal swab (self collection)</t>
  </si>
  <si>
    <t>The November 2021 EUA revision updated the IFU to add the Hologic Direct Load Tube (DLT) as a component of the LetsGetChecked Coronavirus (COVID-19) Home Collection Kit. This kit is for self collection of nasal samples, which are then sent to a CLIA-certified lab for rRT-PCR analysis. Nasal samples are collected at home and then sent via mail to PrivaPath/LetsGetChecked. The rRT-PCR analytic method/kit is not specified. Once samples are received by the lab, results are returned to the patient within 24 hours. The EUA revision adds the Hologic Aptima SARS-CoV-2 Assay (Panther System) per the Instructions for Use (without modification), in addition, to an RNaseP gene RT-PCR as alternative assay for use in the PrivaPath workflow for processing nasal swab specimens self-collected by individuals at home.</t>
  </si>
  <si>
    <t>This kit has been approved for at-home, self collection, but only CLIA approved laboratories are authorized to process the samples. It is approved for use under FDA Emergency Use Authorization only, and the test is available for purchase once an individual completes an online COVID-19 assessment.</t>
  </si>
  <si>
    <t>nasal mid-turbinate swabs</t>
  </si>
  <si>
    <t>ORF1ab gene, N gene</t>
  </si>
  <si>
    <t>500 copies/mL</t>
  </si>
  <si>
    <t>The Talis One COVID-19 Test System is an in vitro diagnostic device that is designed to detect nucleic acids of target pathogens in nasal mid-turbinate swab samples. The Talis One instrument automates and integrates sample metering, nucleic acid purification, nucleic acid amplification and detection of the target sequences on nasal mid-turbinate samples using the company's proprietary reverse transcriptase isothermal amplification technology on the Talis One COVID-19 Cartridge. Packaged COVID-19 Cartridges must be stored at 15°C to 30°C. Samples should be tested immediately or no later than 30 days from collection, and kept at 4–25° Celsius. Prior to testing, bring samples to room temperature (15–30° C).</t>
  </si>
  <si>
    <t xml:space="preserve"> Testing is limited to laboratories certified under the Clinical Laboratory Improvement Amendments of 1988 (CLIA), 42 U.S.C. §263a, that meet the requirements to perform high, moderate, or waived complexity tests. The Talis One COVID-19 Test System is authorized for use at the Point of Care (POC), i.e., in patient care settings operating under a CLIA Certificate of Waiver, Certificate of Compliance, or Certificate of Accreditation.</t>
  </si>
  <si>
    <t>The iHealth® COVID-19 Antigen Rapid Test is a lateral flow assay intended for the qualitative detection of nucleocapsid protein antigen from SARS-CoV-2. The test does not differentiate between SARS-CoV and SARS-CoV-2. To begin the test, a self-collected anterior nares swab sample is inserted into the Tube. The liquid in tube interacts with specimen and facilitates exposure of appropriate viral antigens to antibodies used in the test. The liquid is then added to the Sample Port of the COVID-19 Test Card. If the extracted specimen contains SARS-CoV-2 antigens, a pink-to-purple T Line, along with a pink-to-purple C Line will appear on the COVID-19 Test Card. If SARS-CoV-2 antigens are not present, or present at very low levels, only a pink-to-purple C Line will appear. Store iHealth® COVID-19 Antigen Rapid Test in a dry location between 36-86 °F (2-30 °C), and ensure all test components are at room temperature 65-86 °F (18-30 °C) before use.</t>
  </si>
  <si>
    <t>The iHealth® COVID-19 Antigen Rapid Test is authorized for non-prescription self-use and/or, as applicable for an adult lay user testing another person aged 2 years or older. The iHealth® COVID-19 Antigen Rapid Test is only for use under the Food and Drug Administration’s Emergency Use Authorization.</t>
  </si>
  <si>
    <t>nasopharyngeal swabs, anterior nasal swabs, nasal wash/aspirate specimens</t>
  </si>
  <si>
    <t>N gene, E gene, RdRP genes</t>
  </si>
  <si>
    <t>138 copies/mL</t>
  </si>
  <si>
    <t>The October 2021 EUA updated the IFU to include updated competitive interference data, and update language in the limitations section related to circulating variants. The Xpert Xpress CoV-2/Flu/RSV plus test is a rapid, multiplexed real-time RT-PCR test intended for the simultaneous qualitative detection and differentiation of RNA from SARS- CoV-2, influenza A, influenza B, and/or respiratory syncytial virus (RSV) in either nasopharyngeal swab, anterior nasal swab or nasal wash/ aspirate specimens collected from individuals suspected of respiratory viral infection, consistent with COVID-19, by their healthcare provider. Results are for the simultaneous detection and differentiation of SARS-CoV-2, influenza A virus, influenza B virus and RSV nucleic acids in clinical specimens and is not intended to detect influenza C virus. The primers and probes in the Xpert Xpress CoV-2/Flu/RSV plus test are designed to amplify and detect unique sequences in the following: nucleocapsid (N) and envelope (E) and RNA-dependent RNA polymerase (RdRP) genes of the SARS-CoV-2 virus genome, influenza A matrix (M), influenza A basic polymerase (PB2), influenza A acidic protein (PA), influenza B matrix (M), influenza B non-structural protein (NS), and the RSV A and RSV B nucleocapsid.</t>
  </si>
  <si>
    <t>Testing of nasopharyngeal swab, anterior nasal swab, or nasal wash/aspirate specimens run on the GeneXpert Dx and GeneXpert Infinity systems, is limited to laboratories certified under the Clinical Laboratory Improvement Amendments of 1988 (CLIA), 42 U.S.C. § 263a, that meet requirements to perform high or moderate complexity tests. Testing of nasopharyngeal or anterior nasal swab specimens, run on the GeneXpert Xpress System (Tablet and Hub Configurations), is authorized for use at the Point of Care (POC), i.e., in patient care settings operating under a CLIA Certificate of Waiver, Certificate of Compliance, or Certificate of Accreditation.</t>
  </si>
  <si>
    <t>N gene, ORF1a, ORF1b</t>
  </si>
  <si>
    <t>1000 GCE/mL</t>
  </si>
  <si>
    <t>The October 2021 EUA updated saliva specimen stability claims to -70 degrees Celsius for up to 7 weeks,  updated reagent refrigeration storage conditions to seven hours and up to five freeze/thaw cycles, and added a limitation related to circulating variants. The TaqPathTM COVID-19 Fast PCR Combo Kit 2.0 is a real‐time reverse transcription polymerase chain reaction (RT‐PCR) test intended for the qualitative detection of nucleic acid from SARS-CoV-2 in saliva collected without preservatives in a sterile container under the supervision of a healthcare provider. Results are for the identification of SARS-CoV-2 RNA, specifically, the N gene, ORF1a, and ORF1b. Results are analyzed using the Applied BiosystemsTM Pathogen Interpretive Software v1.1.0 and the appropriate assay panel for your instrument. Specimen types other than raw saliva samples collected without preservatives in a sterile container should not be tested with this assay. The impacts of vaccines, antiviral therapeutics, antibiotics, chemotherapeutic or immunosuppressant drugs have not been evaluated. The clinical performance has not been established in all circulating variants but is anticipated to be reflective of the prevalent variants in circulation at the time and location of the clinical evaluation.</t>
  </si>
  <si>
    <t>mid-turbinate swabs</t>
  </si>
  <si>
    <t>N protein, receptor binding domain</t>
  </si>
  <si>
    <t>3.2 x 10^1 TCID50/mL</t>
  </si>
  <si>
    <t>The Celltrion DiaTrustTM COVID-19 Ag Home Test is a lateral flow immunoassay test. The Celltrion DiaTrustTM COVID-19 Ag Home Test is designed to detect antigens from the SARS-CoV-2 from direct mid-turbinate swab samples from individuals with or without symptoms or other epidemiological reasons to suspect COVID-19 when tested twice over two or three days with at least 24 hours but not more than 48 hours between tests. Results are for the identification of SARS-CoV-2 nucleocapsid protein antigen and/or receptor binding domain (RBD). These antigens are generally detectable in mid-turbinate swabs during the acute phase of infection. An unopened test device should be stored at 2 - 30°C (36 - 86°F). It is stable until the expiration date
marked on the label.</t>
  </si>
  <si>
    <t>The Celltrion DiaTrustTM COVID-19 Ag Home Test is authorized for non-prescription self-use or a lay user testing another person 14 years or older in a non-laboratory setting. The Celltrion DiaTrustTM COVID-19 Ag Home Test is only for use under the Food and Drug Administration’s Emergency Use Authorization.</t>
  </si>
  <si>
    <t>1.56 x 10^3 TCID50/mL</t>
  </si>
  <si>
    <t>The SPERA™ COVID-19 Ag Test is a lateral flow immunoassay intended for the qualitative detection of nucleocapsid protein antigen from SARS-CoV-2 in direct anterior nasal swabs from individuals suspected of COVID-19 by their healthcare provider within the first five (5) days of symptom onset. The SPERA™ COVID-19 Ag Test does not differentiate between SARS-CoV or SARS-CoV-2 viruses. The SPERA™ COVID-19 Ag Test kit should be stored at 2-30°C away from direct sunlight.</t>
  </si>
  <si>
    <t>Testing is limited to laboratories certified under the Clinical Laboratory Improvement Amendments of 1988 (CLIA), 42 U.S.C §263a, that meet the requirements to perform moderate, high, or waived complexity tests. This test is authorized for use at the Point of Care (POC), i.e., in patient care settings operating under a CLIA Certificate of Waiver, Certificate of Compliance, or Certificate of Accreditation.</t>
  </si>
  <si>
    <t>upper respiratory specimens (i.e., nasopharyngeal, oropharyngeal, anterior nasal, and mid-turbinate nasal swab specimens, nasopharyngeal washes/aspirates or nasal aspirates); self-collected anterior nasal swab specimens</t>
  </si>
  <si>
    <t>The CovidNow SARS-CoV-2 Assay is a real-time RT-PCR test intended for the qualitative detection of nucleic acid from SARS-CoV-2 in upper respiratory specimens. This test is also authorized for use with anterior nasal swab specimens that are selfcollected at home (unobserved). Specimens can be stored at 2-8°C for up to 72 hours after collection.</t>
  </si>
  <si>
    <t>Testing is limited to laboratories designated by Lighthouse Lab Services that are also certified under the Clinical Laboratory Improvement Amendments of 1988 (CLIA), 42 U.S.C. §263a and meet requirements to perform high complexity tests.</t>
  </si>
  <si>
    <t>2.5 x 10^3 TCID50/mL</t>
  </si>
  <si>
    <t>The Flowflex COVID-19 Antigen Home Test is alateral flow chromatographic immunoassay intended for the qualitative detection of the nucleocapsid protein antigen from SARS-CoV-2 in anterior nasal swab specimens directly from individuals within 7 days of symptom onset or without symptoms. The Flowflex COVID-19 Antigen Home Test does not differentiate between SARS-CoV and SARS-CoV-2.</t>
  </si>
  <si>
    <t>The Flowflex COVID-19 Antigen Home Test is intended for self-use or lay user testing another in a non-laboratory setting.</t>
  </si>
  <si>
    <t>Available for international distribution only, not available in the U.S.</t>
  </si>
  <si>
    <t>mid-turbinate nasal swabs</t>
  </si>
  <si>
    <t>311 TCID50/mL</t>
  </si>
  <si>
    <t>The NIDS COVID-19 Antigen Rapid Test Kit does not differentiate between SARS-CoV and SARS-CoV-2. The NIDS COVID-19 Antigen Rapid Test Kit is an immunochromatographic lateral flow membrane assay that uses antibodies to detect SARS-CoV-2 nucleocapsid protein in MT nasal swabs.Test results are interpreted at 15 minutes. The NIDS COVID-19 Antigen Rapid Test Kit and components should be used immediately upon opening and unopened kits should be stored at room temperature (15 – 30oC). Opened or in-use test kits should be used promptly (within 30 minutes). Test devices should not be used 30 minutes after opening. The clinical performance has not been established in all circulating variants but is anticipated to be reflective of the prevalent variants in circulation at the time and location of the clinical evaluation.</t>
  </si>
  <si>
    <t>Testing is limited to laboratories certified under the Clinical Laboratory Improvement Amendments of 1988 (CLIA), 42 U.S.C. §263a, that meet the requirements to perform moderate complexity, high complexity, or waived tests. This test is authorized for use at the Point of Care (POC), i.e., in patient care settings operating under a CLIA Certificate of Waiver, Certificate of Compliance or Certificate of Accreditation.</t>
  </si>
  <si>
    <t>1.87 x 10^2 TCID50/mL</t>
  </si>
  <si>
    <t>The BD VeritorTM At-Home COVID-19 Test is a chromatographic, digital immunoassay intended for the qualitative detection of nucleocapsid protein antigen from SARS-CoV-2 from individuals with or without symptoms or other epidemiological reasons to suspect COVID-19 when tested twice over two or three days with at least 24 hours and no more than 48 hours between tests. The test results are interpreted by the Scanwell Health App and displayed on a compatible smartphone. This test is authorized for non-prescription, home use with self- collected (unobserved) direct anterior nasal swab specimens from individuals aged 14 years or older, or with adult collected anterior nasal swab specimens from individuals aged 2 years or older. The test does not differentiate between SARS-CoV and SARS-CoV-2. Store between 35°F - 86°F (2°C - 30°C) until use.</t>
  </si>
  <si>
    <t>This test is authorized for non-prescription home use with self- collected (unobserved) direct anterior nasal swab specimens from individuals aged 14 years or older, or with adult collected anterior nasal swab specimens from individuals aged 2 years or older.</t>
  </si>
  <si>
    <t>anterior nasal and nasopharyngeal swabs</t>
  </si>
  <si>
    <t>5.0 x 10^4 TCID50/mL</t>
  </si>
  <si>
    <t>The QIAreach® SARS-CoV-2 Antigen Test is a rapid, digital lateral flow assay, using nanoparticle fluorescence, intended for the qualitative detection of the nucleocapsid protein antigen from SARS-CoV-2 in nasopharyngeal (NP) and anterior nasal (AN) swab specimens collected in Copan® Diagnostic Universal Transport Media (UTM-RTTM) from individuals who are suspected of COVID-19 by their healthcare provider within the first six days of symptom onset. The QIAreach® SARS-CoV-2 Antigen Test does not differentiate between SARS-CoV or SARS-CoV-2 viruses. Digital detection requires approximately 2–15 minutes for one individual test (multiple tests can be run in parallel – up to 8 tests per eHub.)</t>
  </si>
  <si>
    <t>Testing is limited to laboratories certified under the Clinical Laboratory Improvement Amendments of 1988 (CLIA), 42 U.S.C. §263a, that meet the requirements to perform moderate and high complexity tests.</t>
  </si>
  <si>
    <t>nasopharyngeal swabs, mid-turbinate nasal swabs, anterior nasal swabs</t>
  </si>
  <si>
    <t>1.24 x 10^-2 TCID50/mL</t>
  </si>
  <si>
    <t>The Applied BiosystemsTM TaqPathTM COVID‐19 MS2 Combo Kit 2.0 is a real-time reverse transcription polymerase chain reaction (RT-PCR) test intended for the qualitative detection of nucleic acid from SARS‐CoV‐2 in nasopharyngeal swabs, mid-turbinate nasal swabs, and anterior nasal swabs. The assay contains primers and probe sets specific to the N gene, ORF1a, and ORF1b. Results are analyzed using the Applied BiosystemsTM Pathogen Interpretive Software v1.1.0 and the appropriate assay panel for your instrument. Clinical performance has not been established with all circulating variants but is anticipated to be reflective of the prevalent variants in circulation at the time and location of the clinical evaluation.</t>
  </si>
  <si>
    <t>Testing is limited to laboratories certified under the Clinical Laboratory Improvement Amendments of 1988 (CLIA), 42 U.S.C. §263a, that meet requirements to perform high-complexity tests.</t>
  </si>
  <si>
    <t>nasal swabs (self-collected at a healthcare location or collected by a healthcare worker); nasopharyngeal swabs and oropharyngeal swabs, nasopharyngeal wash/aspirate or nasal aspirates (collected by a healthcare worker)</t>
  </si>
  <si>
    <t>S gene (S1 and S2 regions)</t>
  </si>
  <si>
    <t>1250 copies/mL</t>
  </si>
  <si>
    <t>The July 2021 update added results of the additional post-authorization study conducted to further evaluate the test's analytical performance to the Instructions for Use. In this test, 94 patient samples can be run at once and the process takes about an hour. This translates to about 2000 tests in 24 hours. RNA extraction should be performed beforehand, and the test should be run on a QuantStudioTM Dx Real-Time PCR system equipped with software v1.03 (ThermoFisher). Sensitivity and specificity were determined using 63 positive and 67 negative clinical samples. The LoD according to the NIH reference panel is 2500 NDU/mL.</t>
  </si>
  <si>
    <t>nasopharyngeal or oropharyngeal swabs, sputum, lower respiratory tract aspirates, bronchoalveolar lavage, nasopharyngeal wash/aspirate or nasal aspirate; pooled samples of up to 4 separate sample types</t>
  </si>
  <si>
    <t>1000-3000 copies/mL</t>
  </si>
  <si>
    <t>The July 2021 update included an in silico inclusivity analysis summary in the IFU. Updates have included removal of the N3 primer set, updated authorized reagents, new extraction methods, and the language "updated intended use to include specimens collected from individuals who meet “2019-nCoV clinical and/or epidemiological criteria (for example, clinical signs and symptoms associated with COVID-19, contact with a probable or confirmed COVID-19 case, history of travel to a geographic location where COVID-19 cases were detected, or other epidemiologic links for which COVID-19 testing may be indicated as part of a public health investigation." The test showed 100% positive predictive value and 100% negative predictive value when run against 13 positive comparators and 104 negative comparators. Specificity is 100%. Limit of detection according to the NIH reference panel is 18,000 NDU/mL.</t>
  </si>
  <si>
    <t>The CDC has made these sequences publicly available for use in CLIA approved laboratories. These are currently used nationwide.</t>
  </si>
  <si>
    <t>1.11 x 10^2 TCID50/mL</t>
  </si>
  <si>
    <t xml:space="preserve">The GenBody COVID-19 Ag is an immunochromatographic rapid diagnostic test (RDT) intended for the qualitative detection of nucleocapsid protein antigen from SARS-CoV-2 in direct nasopharyngeal swab (NP) specimens. When the NP specimen contains SARS-CoV-2 antigens, anti-SARS-CoV-2 monoclonal antibodies that are coupled with colloidal gold bind to the SARS-CoV-2 antigens to form an antigen-antibody complex. </t>
  </si>
  <si>
    <t>Laboratories certified under the Clinical Laboratory Improvement Amendments of 1988 (CLIA), 42 U.S.C. §263a, that meet the requirements to perform moderate, high, or waived complexity tests. This test is authorized for use at the Point of Care (POC), i.e., in patient care settings operating under a CLIA Certificate of Waiver, Certificate of Compliance, or Certificate of Accreditation.</t>
  </si>
  <si>
    <t>nasal, mid-turbinate, nasopharyngeal, oropharyngeal swab specimens and nasopharyngeal wash/aspirate or nasal aspirate specimens; pooled samples containing up to five individual upper respiratory swab specimens (such as nasal, mid-turbinate, nasopharyngeal or oropharyngeal swabs)</t>
  </si>
  <si>
    <t>N gene and RdRP gene</t>
  </si>
  <si>
    <t>280 copies/mL</t>
  </si>
  <si>
    <t>This kit is an "all in one" test, which includes nucleic acid extraction and rRT-PCR reagents. The test should be run on the Applied Biosystems QuantStudio 5 (QS5) instrument with software version 1.5.1. Sensitivity was determined from 53 positive clinical samples, and specificity from 147 negative samples. The July 2021 EUA updated IFU to include modifications to existing extraction procedures, include results of an additional post-authorization study, and include instructions to apply an Emergency Use Only label.</t>
  </si>
  <si>
    <t>7.16 x 10^3 TCID50/mL</t>
  </si>
  <si>
    <t>The ellume·lab COVID Antigen test is a fluorescent lateral flow immunoassay intended for the qualitative detection of nucleocapsid protein antigen from SARS-CoV-2 in direct mid-turbinate nasal swab specimens.</t>
  </si>
  <si>
    <t>nasopharyngeal, anterior, mid-turbinate nasal swabs</t>
  </si>
  <si>
    <t>75 GCE/mL</t>
  </si>
  <si>
    <t>The Applied BiosystemsTM TaqPathTM COVID-19 RNase P Combo Kit 2.0 contains the assays and controls for a real-time reverse transcription polymerase chain reaction (RT-PCR) test intended for the qualitative detection of nucleic acid from the SARS-CoV-2 in nasopharyngeal swabs and anterior or mid-turbinate nasal swabs.</t>
  </si>
  <si>
    <t>nasopharyngeal (NP) swabs, oropharyngeal (OP) swabs, anterior nasal swabs, mid-turbinate nasal swabs, nasopharyngeal wash/aspirates, nasal wash/aspirates, and bronchoalveolar lavage (BAL) specimens</t>
  </si>
  <si>
    <t>Several</t>
  </si>
  <si>
    <t>EUA was revised 6/25/21: IFU updated to include additional in silico inclusivity analysis, and include a Research Use Only verification protocol for the Illumina NextSeq500 and NextSeq550 Sequencing Systems. The Twist Bioscience SARS-CoV-2 NGS assay is a nucleic acid hybridization capture-based assay coupled with sequencing. RNA samples are reverse transcribed and converted to TruSeq compatible libraries. The test should be run on the Illumina NextSeq 500, NextSeq 550, or NextSeq 550Dx Sequencing Systems, with the Biotia COVID-DX (v1.0) software. It has 994 genetic targets, spanning the entire SARS-CoV-2 genome. Sensitivity and specificity were determined using 30 positive clinical samples and 30 negative clinical samples.</t>
  </si>
  <si>
    <t>nasopharyngeal, anterior nasal, mid-turbinate, and oropharyngeal swab specimens, nasopharyngeal wash/aspirate or nasal aspirates</t>
  </si>
  <si>
    <t>N1 gene</t>
  </si>
  <si>
    <t>1000-3000 copies/mL (depending on platform used)</t>
  </si>
  <si>
    <t>The BioGX XfreeTM COVID-19 Direct RT-PCR (XfreeTM COVID-19) assay is a real-time RT- PCR test intended for the qualitative detection of nucleic acid from the SARS-CoV-2virus in nasopharyngeal, anterior nasal, mid-turbinate, and oropharyngeal swab specimens, nasopharyngeal wash/aspirate or nasal aspirates obtained from individuals suspected of COVID-19 by their healthcare provider.</t>
  </si>
  <si>
    <t>Alveolar lavage fluid, throat swab, sputum</t>
  </si>
  <si>
    <t>RdRP, E gene, N gene</t>
  </si>
  <si>
    <t>10 copies/ 20 uL reaction</t>
  </si>
  <si>
    <t>This is a one-step RT-PCR test, with each kit having reagents for 100 tests. The 6/24/2021 update included updating the performance section to include the results of testing the FDA SARS-CoV-2 Reference Panel, as well as update the Warnings and Precautions and Limitations sections to reflect more recent authorizations.</t>
  </si>
  <si>
    <t>According to April 24, 2020 media release: "Osang Healthcare, a South Korean manufacturer and distributor of medical devices, announced that after receiving approval from the FDA on March 18, the cumulative order quantities of COVID-19 test kits had surpassed 10 million."</t>
  </si>
  <si>
    <t>nasopharyngeal swabs, oropharyngeal swabs, and nasal swabs, or bronchoalveolar lavage</t>
  </si>
  <si>
    <t>1.72 x10-2 TCID50/mL.</t>
  </si>
  <si>
    <t>The June update includes additional pooling claim data and an additional limitation related to performance with circulating variants. The intended use and various fact sheets were also updated. The October updates include clinical testing, post-authorization, as well as results from testing against the FDA testing panel. This test can run 188 samples in 8 hours, and should be run on the BioCode MDx 3000 high throughput molecular diagnostic. The test uses the primers and probes published by the CDC. RNA extraction should be performed separately, but the rRT-PCR is fully automated. Sensitivity was determined using 41 positive clinical samples, and specificity using 51 negative samples. The LOD according to the NIH reference panel was 5400 NDU/mL.</t>
  </si>
  <si>
    <t>Saliva</t>
  </si>
  <si>
    <t>N1 and N3 genes</t>
  </si>
  <si>
    <t>1x10^4 copies/mL (10 copies/uL)</t>
  </si>
  <si>
    <t>The WREN Laboratories COVID-19 PCR Test DTC is a direct to consumer product for testing of saliva specimens collected at home (which includes in a community-based setting), using the WREN Laboratories COVID-19 Saliva Test Collection Kit DTC when used consistent with its authorization, by any individual, including individuals without symptoms or other reasons to suspect COVID-19. The WREN Laboratories COVID-19 PCR Test is a two-step real-time, reverse transcription polymerase chain reaction test (rRT-PCR). The assay uses primers and probes that are identical to those used in the authorized CDC 2019-nCoV Real-Time RT- PCR Diagnostic Panel. The test uses two primer and probe sets to detect two regions of the nucleocapsid (N) gene; the N1 target is specific to SARS-CoV-2 and the N3 target is specific to Sarbecovirus/SARS-like coronaviruses that include SARS-CoV-2.</t>
  </si>
  <si>
    <t>A direct to consumer (DTC) product for collecting saliva specimens at home (which includes in a community-based setting) from individuals age 18 years and older (self-collected), 14 years and older (self-collected under adult supervision), or 5 years and older (collected with adult assistance), that are sent for testing with an in vitro diagnostic (IVD) molecular test that is indicated for use with the WREN Laboratories COVID-19 Saliva Test Collection Kit DTC for collection of saliva specimens, and the IVD is indicated for testing any individuals, including individuals without symptoms or other reasons to suspect COVID-19.</t>
  </si>
  <si>
    <t>nasopharyngeal, mid-turbinate, or anterior nasal</t>
  </si>
  <si>
    <t>0.012 TCID50/ml (12 copies/mL)</t>
  </si>
  <si>
    <t>cobas® SARS-CoV-2 assay uses real-time reverse transcriptase polymerase chain react-iPonCR(R)Ttechnology to rapidly (approximately 20 minutes) detect SARS-CoV-2 virus from nasopharyngeal, mid-turbinate and nasal swabs. The automation, small footprint, and easy-to-use interface of the cobas® Liat® System enable performance of this test in a clinical laboratory setting (collected in a healthcare setting with instruction by a healthcare provider).</t>
  </si>
  <si>
    <t>2.5 x 10^2 TCID50/mL</t>
  </si>
  <si>
    <t>The InteliSwab™ COVID-19 Rapid Test Rx is a single-use lateral flow immunoassay with an integrated swab, intended for the qualitative detection of the nucleocapsid protein antigen from SARS-CoV-2. This test is authorized for prescription home use with self-collection (unobserved) of anterior nasal samples from individuals 18 years or older or adult collected anterior nasal samples from individuals age 15 years or older who are suspected of COVID19 by their healthcare provider within the first seven (7) days of symptom onset.</t>
  </si>
  <si>
    <t>The InteliSwab COVID-19™ Rapid Test is a single-use lateral flow immunoassay with an integrated swab, intended for the qualitative detection of the nucleocapsid protein antigen from SARS-CoV-2 from individuals with or without symptoms or other epidemiological reasons to suspect COVID-19 when tested twice over two or three days with at least 24 hours but not more than 36 hours between tests. This test is authorized for non-prescription home use with self-collected anterior nasal samples from individuals 18 years or older or adult collected anterior nasal samples from individuals age 15 years or older.</t>
  </si>
  <si>
    <t>The InteliSwab™ COVID-19 Rapid Test Pro is a single-use lateral flowi mmunoassay with an integrated swab, intended for the qualitative detection of the nucleocapsid protein antigen from SARS-CoV-2 in anterior nasal samples from individuals 18 years or older when the sample is self-collected or in individuals 15 years or older when the sample is collected by an adult or healthcare provider.</t>
  </si>
  <si>
    <t>20.8 copies/mL</t>
  </si>
  <si>
    <t>The June 2021 update includes the results of a post-authorization clinical study in asymptomatic individuals. The SynergyDx SARS-CoV-2 RNA Test is a real-time RT-PCR test intended for the qualitative detection of nucleic acid from SARS-CoV-2 in anterior nasal swab specimens collected from individuals suspected of COVID-19 by their healthcare provider (HCP), and from individuals without symptoms or other reasons to suspect COVID-19. This test is also authorized for use with anterior nasal swab specimens that are self-collected using the SynergyDx Home Collection Kit for COVID-19 at home or in a healthcare setting by any individuals, 18 years of age and older.</t>
  </si>
  <si>
    <t>The June 2021 update includes the results of a post-authorization clinical study in asymptomatic individuals. The SynergyDx SARS-CoV-2 RNA Test DTC utilizes the PerkinElmer New Coronavirus Nucleic Acid Detection kit (catalog number: 2019-nCoV-PCR-AUS) following its Instructions For Use (IFU), which targets specific genomic regions of SARS-CoV-2: nucleocapsid (N) gene and ORF1ab. The test is performed following the IFU of the PerkinElmer New Coronavirus Nucleic Acid Detection kit (30μL reaction). This kit is the direct-to-consumer, self-collection kit.</t>
  </si>
  <si>
    <t>nasopharyngeal, oropharyngeal, anterior nasal, or mid-turbinate nasal swabs</t>
  </si>
  <si>
    <t>ORF1ab, N gene, S gene</t>
  </si>
  <si>
    <t>50 GCE/mL</t>
  </si>
  <si>
    <t>The TaqPath™ COVID-19 Pooling Kit contains the assays and controls for a real-time reverse transcription polymerase chain reaction (RT‑PCR) test that is intended for the qualitative detection of nucleic acid from SARS-CoV-2 in pooled samples containing up to 5 individual nasopharyngeal, oropharyngeal, anterior nasal, or mid-turbinate nasal swabs where each specimen is collected by a healthcare provider using individual vials containing transport media from individuals suspected of COVID-19.</t>
  </si>
  <si>
    <t>nasal, nasopharyngeal, or oropharyngeal swabs</t>
  </si>
  <si>
    <t>pp1ab</t>
  </si>
  <si>
    <t>The May 2021 updates include analytical sensitivity data as well as rRT-PCR workflow changes. The updates in January 2021 include clinical performance data. Sensitivity was determined using 50 positive clinical samples, and specificity using 128 negative clinical samples. This test procedure received EUA status on 3/17/2020, but this revised EUA replaces the RNA extraction step with a single-step heat extraction in order to decrease reagent bottlenecks. The kit now contains a "process buffer" and there are some differences in volumes of positive and negative controls. The rest of the procedure is approximately the same as the entry on 3/17/2020, with changes made to incorporate the new RNA extraction procedure.</t>
  </si>
  <si>
    <t>CLIA approved laboratories are authorized to use the kit. It is approved for in vitro diagnostic use under FDA Emergency Use Authorization only. It is available for purchase by healthcare/research professionals. This test also received the CE mark on 5/8/2020.</t>
  </si>
  <si>
    <t>1.25 x 10^3 TCID50/mL</t>
  </si>
  <si>
    <t>The COVID-19 Antigen Rapid Test Cassette (Nasopharyngeal Swab) is a qualitative, lateral flow immunoassay for the detection of the N protein of SARS-CoV-2 in nasopharyngeal swab. In this test, antibody specific to the N protein of SARS-CoV-2 is separately coated on the test line regions of the test cassette. Sensitivity and specificity were determined from 40 positive and 93 negative clinical samples.</t>
  </si>
  <si>
    <t>CLIA approved laboratories are authorized to use the kit. It is approved for in vitro diagnostic use under FDA Emergency Use Authorization only.This test is authorized for use at the Point of Care (POC), i.e., in patient care settings operating under a CLIA Certificate of Waiver, Certificate of Compliance, or Certificate of Accreditation. This test also has the CE mark.</t>
  </si>
  <si>
    <t xml:space="preserve">nasopharyngeal swabs, oropharyngeal swabs, and sputum specimens; or, pooled specimens containing up to five individual nasopharyngeal or oropharyngeal swabs </t>
  </si>
  <si>
    <t>RdRp and N genes</t>
  </si>
  <si>
    <t>1000 copies/mL</t>
  </si>
  <si>
    <t xml:space="preserve">The Ezplex SARS-CoV-2 G Kit allows qualitative detection of SARS-CoV-2 in individual and pooled patient samples. This is a TaqMan-based  assay, and should be run on the CFX96 Dx Real-time PCR or the Applied Biosystems 7500 Real-time PCR platform. The sensitivity was determined from 30 positive clinical samples, and specificity from 30 negative samples. The IFU also includes data on pooling performance (100% positive percent agreement). The April 2021 update provides additions to the IFU. </t>
  </si>
  <si>
    <t>nasal, nasopharyngeal, oropharyngeal, mid-turbinate swab specimens and nasopharyngeal
 wash/ aspirate or nasal aspirates</t>
  </si>
  <si>
    <t>N gene (N1 and N2)</t>
  </si>
  <si>
    <t>40 copies/mL</t>
  </si>
  <si>
    <t>The April 2021 updates include the addition of sample collection from asymptomatic individuals/individuals not suspected of COVID-19 for serial testing. The serial testing must be performed at least weekly and with no more that 168 hours between serially collected samples. The earlier EUA updates include updates to the extraction protocol and control information. The BD SARS-CoV-2 Reagents for BD MAX differs from the BioGX reagents from BD. Sensitivity was determined from 30 positive clinical samples, and specificity from 100 negative samples. The LoD according to the NIH reference panel is 5400 copies/mL.</t>
  </si>
  <si>
    <t>nasal, nasopharyngeal, midturbinate and oropharyngeal swabs, and bronchioalveolar lavage</t>
  </si>
  <si>
    <t>150 copies/mL</t>
  </si>
  <si>
    <t>The April 2021 update includes a new extraction method, new positive control cutoff, and new analyses of sensitivity. The November updates include the NIH reference panel performance data. This test has two viral targets, and an internal control gene that is added to each reaction mixture. RNA should be extracted using a separate kit. The kit should be run on the AB 7500 Fast Real-Time, Roche LightCycler 480 II,,or the CFX 96 Touch platforms. Sensitivity was determined from 50 positive clinical samples, and specificity from 30 negative samples. The LoD according to the NIH reference panel is 1800 NDU/mL.</t>
  </si>
  <si>
    <t>CLIA approved laboratories are authorized to use the kit. It is approved for in vitro diagnostic use under FDA Emergency Use Authorization only. It is available for purchase by healthcare/research professionals. This test also has the CE mark.</t>
  </si>
  <si>
    <t>nasal and oropharyngeal swab</t>
  </si>
  <si>
    <t>The April 2021 update includes in silico analyses of variants, language stating that the test has not been validated on all circulating variants, and including Emergency Use Only (EUO) labeling for Research Use Only (RUO) instruments. Nucleic acid extraction is to be performed on the bioMerieux NucliSENS® easyMAG® system or EMAG system. The RT-qPCR should be performed on one of the following thermocyclers: Applied Biosystems® 7500 Fast Dx, Applied Biosystems 7500 Standard, QuantStudioTM Real-Time PCR Instrument, Roche LightCycler® 480, BioRad CFX96 Touch, or Qiagen Rotor-Gene Q. Overall, the test takes about 2.5 hours from extraction to finish. When testing 92 clinical specimens, there was 100% sensitivity.</t>
  </si>
  <si>
    <t>According to their website, they expected to be able to ship 50,000 tests/day by mid-April.</t>
  </si>
  <si>
    <t>rRT-PCR, pooling</t>
  </si>
  <si>
    <t>anterior nasal swabs, midturbinate nasal swabs, nasopharyngeal swabs, oropharyngeal swabs, and nasopharyngeal wash/aspirate or nasal aspirate, and bronchoalveolar lavage</t>
  </si>
  <si>
    <t>700-900 copies/mL</t>
  </si>
  <si>
    <r>
      <rPr>
        <sz val="11"/>
        <color theme="1"/>
        <rFont val="Arial"/>
        <family val="2"/>
      </rPr>
      <t xml:space="preserve">The April 2021 updates includes addition of a specific lysis buffer, the additional sample type of mid-turbinate nasal swabs, and the testing of up to 5 pooled samples collected by a healthcare provider. It also allows for the testing of individuals who are asymptomatic. While they performed </t>
    </r>
    <r>
      <rPr>
        <i/>
        <sz val="11"/>
        <color theme="1"/>
        <rFont val="Arial"/>
        <family val="2"/>
      </rPr>
      <t xml:space="preserve">in silico </t>
    </r>
    <r>
      <rPr>
        <sz val="11"/>
        <color theme="1"/>
        <rFont val="Arial"/>
        <family val="2"/>
      </rPr>
      <t>analyses on circulating variants, they did not validate the test on all circulating variants. The January 2021 updates include additional extraction methods, removes sputum as an acceptable sample type, and adds past clinical performance studies. This kit uses the primer and probe sequences published by the CDC. RNA extraction must be performed before using the kit. The test takes 2.5-3 hours, and can be used with most common thermocyclers. Sensitivity and specificity were determined from 32 positive and 32 negative true clinical samples.</t>
    </r>
  </si>
  <si>
    <t>nasopharyngeal (NP) swabs, oropharyngeal (OP) swabs, midturbinate swabs, anterior nasal swabs, nasal aspirates, nasopharyngeal wash/aspirates and bronchoalveolar lavage (BAL)</t>
  </si>
  <si>
    <t xml:space="preserve">This test is for the qualitative detection of SARS-CoV-2 in samples from individuals who are suspected of COVID-19 by their healthcare provider. The RNA is extracted from samples, reverse transcribed, and amplified by rRT-PCR. The amplified products are then hybridized to a DNA microarray, where fluorescence-based readouts of binding are read in the plate reader and analyzed with Augury software. The test has not been validated with all circulating variants, but is expected to reflect the variants contemporary at the time of sample collection. Sensitivity was determined using 40 positive and 37 negative clinical samples. </t>
  </si>
  <si>
    <t>Testing is limited to laboratories certified under the Clinical Laboratory Improvement Amendments of 1988 (CLIA), 42 U.S.C. §263a, that meet the requirements to perform moderate, high or waived complexity tests.</t>
  </si>
  <si>
    <t>Nucleocapsid protein and spike RBD</t>
  </si>
  <si>
    <t>3.2 × 10^1 TCID50/mL</t>
  </si>
  <si>
    <t>The Celltrion DiaTrustTM COVID-19 Ag Rapid Test is a lateral flow immunoassay test. The Celltrion DiaTrustTM COVID-19 Ag Rapid Test is designed to detect antigen from the SARS-CoV-2 in human nasopharyngeal swab specimens from patients who are suspected of COVID-19 by their healthcare provider within the first seven days of symptom onset, or from individuals without symptoms or other epidemiological reasons to suspect COVID-19 when tested twice over two or three days with at least 24 hours and no more than 48 hours between tests.</t>
  </si>
  <si>
    <t>anterior or mid-turbinate nasal swabs, nasopharyngeal swabs, oropharyngeal swabs, and nasopharyngeal washes/aspirates or nasal aspirates</t>
  </si>
  <si>
    <t>5000 copies/mL</t>
  </si>
  <si>
    <t>The Biosearch Technologies SARS-CoV-2 Real-Time and End-Point RT-PCR Test is a molecular, reverse transcription polymerase chain reaction (RT-PCR), in vitro diagnostic test that is based on the widely used nucleic acid amplification technology. The Biosearch Technologies SARS-CoV-2 Real-Time and End-Point RT-PCR test is to be used with the Biosearch Technologies oKtopure™, IntelliQube™, and Hydrocycler2TM instruments.</t>
  </si>
  <si>
    <t>125,000 genome equivalents/mL</t>
  </si>
  <si>
    <t xml:space="preserve">The Omnia SARS-CoV-2 Antigen Test is a Bulk Acoustic Wave (BAW) Biosensor assay that requires using the Qorvo Omnia instrument. This test should only be used in symptomatic individuals, within the first 6 days of symptom onset, by prescription use only. The test takes approximately 20 minutes. Briefly, an enzyme-conjugated antibody binds to any nucleocapsid antigen present, which leads to a measurable change in resonance frequency that is detected by the instrument. Sensitivity was determined using 57 positive clinical samples, and specificity using 32 negative clinical samples. </t>
  </si>
  <si>
    <t>nasopharyngeal and oropharyngeal swab, anterior nares (nasal) swabs collected by HCP or self-collected under HCP supervision</t>
  </si>
  <si>
    <t>ORF1, E gene</t>
  </si>
  <si>
    <t>0.009 TCID50/mL * did not state the TCID50 concentration</t>
  </si>
  <si>
    <t xml:space="preserve">The cobas SARS-CoV-2 test is based on fully automated sample preparation (nucleic acid extraction and purification) followed by reverse transcription, PCR amplification and detection on the cobas 6800/8800 system, or other authorized instruments. Designed to be a single-well, dual target qualitative assay. The cobas SARS-CoV-2 test can be used in individuals with or without symptoms/reasons to suspect COVID-19 infection, by prescription only. The April 2021 updates include a clause stating that the test has not been validated with all circulating variants, and to include further clinical performance studies. Updates to the EUA since March 2020 include self-collected nasal swabs (collected in the presence of a healthcare provider), transport media needed, and the collection kits can include cobas PCR Media Uni Swab Sample Kit (P/N 07958030190) or the cobas PCR Media Dual Swab Sample Kit (P/N 07958021190). In addition, the Assay Specific Analysis Package (ASAP) software was updated. The EUA now also allows for sample pooling, containing up to and including six individual swabs. Sensitivity was determined using 30 positive clinical samples (from symptomatic individuals) and specificity from 132 negative samples. The test has not yet been validated on asymptomatic individuals. </t>
  </si>
  <si>
    <t>According to website (dated March 30): "Roche began shipping tests to U.S. laboratories on March 13. We expect to supply 400,000 tests per week to the U.S. market."</t>
  </si>
  <si>
    <t>anterior nasal, oropharyngeal, nasopharyngeal swabs</t>
  </si>
  <si>
    <t>120 copies/mL</t>
  </si>
  <si>
    <t xml:space="preserve">The PerkinElmer SARS-CoV-2 RT-qPCR Reagent Kit is a real-time reverse transcription polymerase chain reaction (rRT -PCR) test. The SARS-CoV-2 primer and probe sets are designed to detect RNA from SARS-CoV-2 in oropharyngeal and nasopharyngeal swab specimens from patients suspected of COVID-19 by their healthcare provider. This test is also for use with anterior nasal swab specimens that are collected using the Everlywell COVID-19 Test Home Collection Kit when used consistent with its authorization. 
</t>
  </si>
  <si>
    <t>anterior nasal, nasopharyngeal, oropharyngeal swabs, nasopharyngeal wash/aspirate or nasal aspirate, and bronchoalveolar lavage</t>
  </si>
  <si>
    <t>0.0023 TCID50/mL</t>
  </si>
  <si>
    <t>The April 2021 updates include clarification of sample type (anterior nasal and midturbinate nasal) swabs, and discussion of test performance and circulating variants. The clinical performance has not be established with all circulating variants. This single well RT-PCR requires RNA extraction beforehand, and uses technology that is compatible with Fast Track Diagnostics Technology. There are 32 tests per kit. Sensitivity was determined from 44 positive samples, and specificity from 36 negative samples.</t>
  </si>
  <si>
    <t>nasopharyngeal and nasal swabs</t>
  </si>
  <si>
    <t>226 TCID50/mL</t>
  </si>
  <si>
    <t>The Sofia SARS Antigen FIA is a lateral flow immunoassay that is read by specialized instrumentation. This test is by prescription only. The test uses immunofluorescence technology in a sandwich design that is used with Sofia or Sofia 2 instrument to detect nucleocapsid protein from SARS-CoV and SARS-CoV-2. This test can be used for patients within the first five days symptom onset, or in individuals without symptoms or other epidemiological reasons to suspect COVID-19 when tested twice over 2-3 days with at least 24 hours and no more than 36 hours between tests. The Sofia or Sofia 2 instrument scans the test strip and measure the fluorescent signal by processing the results using methodspecific algorithms. Sensitivity was determined using 30 positive clinical samples and 179 negative clinical samples from symptomatic patients. Data was not available on performance in children under 5, or in asymptomatic individuals.</t>
  </si>
  <si>
    <t>CLIA approved laboratories are authorized to use the kit. It is approved for in vitro diagnostic use under FDA Emergency Use Authorization only. It is available for purchase by healthcare/research professionals.This test is authorized for use at the Point of Care (POC), i.e., in patient care settings operating under a CLIA Certificate of Waiver, Certificate of Compliance, or Certificate of Accreditation.</t>
  </si>
  <si>
    <t>According to associated FAQ on website: "We are ramping our manufacturing capacity and inventory position and anticipate having a 1 million test-per-week capacity within several weeks."</t>
  </si>
  <si>
    <t>19100 TCID50/mL</t>
  </si>
  <si>
    <r>
      <rPr>
        <sz val="11"/>
        <color theme="1"/>
        <rFont val="Arial"/>
        <family val="2"/>
      </rPr>
      <t xml:space="preserve">The QuickVue At-Home OTC COVID-19 Test is a lateral flow immunoassay, with results readable by eye. </t>
    </r>
    <r>
      <rPr>
        <b/>
        <sz val="11"/>
        <color theme="1"/>
        <rFont val="Arial"/>
        <family val="2"/>
      </rPr>
      <t>This test is authorized for non-prescription, unobserved, home use by individuals aged 14 years and older. Individuals 2-14 years of age may be tested with the help of an adult.</t>
    </r>
    <r>
      <rPr>
        <sz val="11"/>
        <color theme="1"/>
        <rFont val="Arial"/>
        <family val="2"/>
      </rPr>
      <t xml:space="preserve"> The test may be used in asymptomatic individuals.This test is for qualitative detection of nucleocapsid protein in a patient sample. Negative results may require confirmatory NAAT. </t>
    </r>
    <r>
      <rPr>
        <b/>
        <sz val="11"/>
        <color theme="1"/>
        <rFont val="Arial"/>
        <family val="2"/>
      </rPr>
      <t xml:space="preserve">This EUA is for serial testing: tested twice over 2-3 days with at least 24 hours and no more than 36 hours between tests. </t>
    </r>
    <r>
      <rPr>
        <sz val="11"/>
        <color theme="1"/>
        <rFont val="Arial"/>
        <family val="2"/>
      </rPr>
      <t>Sensitivity and specificty were determined using 350 samples (of which 44 were asymptomatic). There were 97 positive clinical samples, and 253 negative samples. There were no data specifically on the asymptomatic individuals presented in the IFU. Only 6 samples were from individuals under 5 years of age.</t>
    </r>
  </si>
  <si>
    <t>2.8x10^2 TCID50/mL (SARS-CoV-2)
1.0x10^8 TCID50/mL (Flu A)
1.0x10^10 TCID50/mL (Flu B)</t>
  </si>
  <si>
    <t>The BD Veritor™ System for Rapid Detection of SARS-CoV-2 &amp; Flu A+B is B is designed as a rapid (15-minute test incubation time) chromatographic digital immunoassay for the direct detection of the presence or absence of influenza A, influenza B and SARSCoV-2 antigens. A positive result is determined by the BD Veritor Plus Analyzer when antigen-conjugate and control material is deposited at any of the specific test positions ("B", "S" "A" or “C”) on the assay device. The instrument analyzes and corrects for non-specific binding and detects positives and negatives not recognized by the unaided eye to provide an objective result.</t>
  </si>
  <si>
    <t>CLIA approved laboratories are authorized to perform this test. It is also authorized for use at the Point of Care (POC) or at home, i.e., in patient care settings operating under a CLIA Certificate of Waiver, Certificate of Compliance, or Certificate of Accreditation. This test also has the CE mark.</t>
  </si>
  <si>
    <t>Nsp2 gene (SARS-CoV-2)
M gene (Flu A)
M gene (Flu B)
M gene (RSV)</t>
  </si>
  <si>
    <t>250 copies/mL (SARS-CoV-2)
0.5 TCID50/mL (Flu A)
0.01-0.25 TCID50/mL (Flu B)
0.05-0.25 TCID50/mL (RSV)</t>
  </si>
  <si>
    <t>The NeuMoDx™ Flu A-B/RSV/SARS-CoV-2 Vantage Assay combines automated RNA extraction and amplification/detection of SARSCoV-2, Flu A Flu B and/or RSV by real-time RT-PCR. Nasopharyngeal and anterior nasal swab samples are collected in the Copan UTMRT® System, BDTM UVT System, or Biologos Bio-VTM™. The Direct Workflow allows the primary swab collection tube or an aliquot of the transport medium in a secondary tube to be barcoded and loaded onto the NeuMoDx System for processing.</t>
  </si>
  <si>
    <t>nasopharyngeal (NP), nasal, and mid-turbinate swab</t>
  </si>
  <si>
    <t>ORF1ab (2 regions, SARS-CoV-2), M gene (influenza A), M gene (influenza B)</t>
  </si>
  <si>
    <t>0.001 TCID50/mL (SARS-CoV-2), 0.03 TCID50/mL (Influenza A/California/07/2009 (H1N1)), 0.003 TCID50/mL (Influenza A/Switzerland/9715293/2015 (H3N2)), 0.01 TCID50/mL ( Influenza B/Brisbane/33/08 (Victoria lineage) ),  0.3 TCID50/mL (Influenza B/Massachusetts/02/2012 (Yamagata lineage))</t>
  </si>
  <si>
    <t>The Aptima SARS-CoV-2/Flu assay is a multiplex, real time TMA assay for detection of SARS-CoV-2, influenza A, and influenza B. This test is by prescription only, and for use in those suspected of COVID-19 or flu by their healthcare provider. To determine specificity and sensitivity, the following samples were used: 51 specimens positive for SARS-CoV-2, and 248 specimens negative for SARS-CoV-2; 48 specimens positive for influenza A virus,  and 251 specimens negative for influenza A virus; 49 specimens positive for influenza B virus, and 250 specimens negative for influenza B virus.</t>
  </si>
  <si>
    <t>Aptima SARS-CoV-2 Assay</t>
  </si>
  <si>
    <t>nasopharyngeal, nasal, mid-turbinate and oropharyngeal swab
 specimens, nasopharyngeal wash/ aspirate or nasal aspirates</t>
  </si>
  <si>
    <t>ORF1ab (2 targets)</t>
  </si>
  <si>
    <t>212 copies/mL within a sample (83 copies/mL within the tested aliquot)</t>
  </si>
  <si>
    <t>The EUA update on September 15, 2020 includes Hologic-requested inclusion of an uncapped workflow for testing with the assay, and an updated in silico inclusivity study. There was also an update to add LoD study results obtained with additional commercial materials to aid in laboratory verification. They also revised some errors identified in the current IFU. Designed for use on the Panther® and Panther Fusion® system, the Aptima SARS-CoV-2 assay combines the technologies of target capture, Transcription Mediated Amplification (TMA), and Dual Kinetic Assay (DKA). RNA is isolated via target capture and the genes of interest are amplified and hybridized to output a chemiluminescent signal that is read during the DKA. Sensitivity and specificity were determined from 50 positive and 55 negative clinical samples.</t>
  </si>
  <si>
    <t>nasal, mid-turbinate, nasopharyngeal, and oropharyngeal swabs</t>
  </si>
  <si>
    <t>ORF1a</t>
  </si>
  <si>
    <t>7500 copies/mL</t>
  </si>
  <si>
    <t xml:space="preserve">LumiraDx SARS-CoV-2 RNA STAR Complete is a rapid, non-isothermal nucleic acid amplification technique utilizing qSTAR technology, which detects SARS-CoV-2 viral nucleic acid in under twenty minutes, without needing to perform any specimen purification or extraction. Generated products are specifically detected with molecular beacons designed to anneal to the target amplicon by any of the following instruments: Roche LightCycler 480 II (software version SW 1.5.1), Applied Biosystems 7500 Fast Dx (software version 1.4.1), Applied Biosystems QuantStudio 5 (software version 1.5.1), Agilent AriaMx (software version 1.71), or the Agilent Stratagene Mx3005P (software version 4.10) RT-PCR Instruments. The March 2021 update includes a research use only (RUO) instrument qualification protocol and RUO label. Testing with such instruments requires qualification and validation studies. </t>
  </si>
  <si>
    <r>
      <rPr>
        <sz val="11"/>
        <color rgb="FF000000"/>
        <rFont val="Arial"/>
        <family val="2"/>
      </rPr>
      <t xml:space="preserve">As of March 17, 2021, this test was granted marketing </t>
    </r>
    <r>
      <rPr>
        <u/>
        <sz val="11"/>
        <color rgb="FF1155CC"/>
        <rFont val="Arial"/>
        <family val="2"/>
      </rPr>
      <t>authorization</t>
    </r>
    <r>
      <rPr>
        <sz val="11"/>
        <color rgb="FF000000"/>
        <rFont val="Arial"/>
        <family val="2"/>
      </rPr>
      <t xml:space="preserve"> using the De Novo review pathway. Therefore, the EUA was revoked, and the test now has Class II De Novo classification. This assay is a respiratory panel, which can detect SARS-CoV-2, among other respiratory illnesses such as influenza and rhinovirus. The test takes about 45 minutes, and runs on the FilmArray 2.0 and FilmArrayTorch systems.</t>
    </r>
  </si>
  <si>
    <t>nasopharyngeal (NP) and nasal (NS) swab specimens</t>
  </si>
  <si>
    <t>pp1ab gene</t>
  </si>
  <si>
    <t>1.16 x 10^4 copies/mL</t>
  </si>
  <si>
    <t>The assay consists of two major steps: (1) specimen preparation, and (2) amplification and detection of target sequences specific to SARS-CoV-2 using isothermal Reverse Transcriptase – Helicase-Dependent Amplification (RT-HDA) in the presence of target-specific fluorescence probes. The March 2021 update includes the FDA reference panel data, and an updated inclusivity assessment. The FDA reference data indicates an LOD of 54,000 NDU/mL.</t>
  </si>
  <si>
    <t>anterior nares swabs</t>
  </si>
  <si>
    <t>2700 copies/mL</t>
  </si>
  <si>
    <t xml:space="preserve">The Cue COVID-19 Test for Home and Over The Counter (OTC) Use test is a single use cartridge that can be acquired without a prescription. The test must be run on the Cue Health Monitoring System and using the Cue Mobile Health App. The test can be performed in individuals 18 and older, and in those 2 and older with the help of an adult. Sensitivity in symptomatic individuals was determined using 27 positive clinical samples, and specificity using 108 negative samples. Sensitivity in asymptomatic individuals was determined using 10 positive clinical samples, and specificity using 123 negative samples. 6 individuals under 14 years of age were included in the trial. </t>
  </si>
  <si>
    <t>CLIA approved laboratories are authorized to perform this test. It can also be purchased without a prescription and used in  It is also authorized for use at the Point of Care (POC) or at home, i.e., in patient care settings operating under a CLIA Certificate of Waiver, Certificate of Compliance, or Certificate of Accreditation</t>
  </si>
  <si>
    <t>9.55 x 10^4 TCID50/mL</t>
  </si>
  <si>
    <t>The QuickVue At-Home COVID-19 Test is intended for the qualitative detection of the nucleocapsid protein antigen from SARS-CoV-2. This test is authorized for prescription home use with self-collected (unobserved) anterior nares (NS) swab specimens directly from individuals aged 14 years and older who are suspected of COVID-19 by their healthcare provider within the first six days of the onset of symptoms. This test is also authorized for prescription home use with adult-collected anterior NS samples directly from individuals aged 8 years or older who are suspected of COVID-19 by their healthcare provider within the first six days of the onset of symptoms.</t>
  </si>
  <si>
    <t>CLIA approved laboratories are authorized to perform this test. It is also authorized for use at the Point of Care (POC) or at home, i.e., in patient care settings operating under a CLIA Certificate of Waiver, Certificate of Compliance, or Certificate of Accreditation</t>
  </si>
  <si>
    <t>nasopharyngeal and anterior nasal swabs</t>
  </si>
  <si>
    <t>N gene (SARS-CoV-2), M1 gene (influenza A), NS2 gene (influenza B)</t>
  </si>
  <si>
    <t>953 copies/mL (SARS-CoV-2), 0.62 TCID50/mL (influenza A), and 1.07 TCID50/mL (influenza B)</t>
  </si>
  <si>
    <t>This multiplex assay detects genomic material from SARS-CoV-2, influenza A, and influenza B. To determine specificity and sensitivity, the following samples were used: 42 specimens positive for SARS-CoV-2, and 32 specimens negative for SARS-CoV-2; 69 specimens positive for influenza A virus,  and 75 specimens negative for influenza A virus;  43 specimens positive for influenza B virus, and 101 NP specimens negative for influenza B virus.</t>
  </si>
  <si>
    <t>N gene (N1 and N2 regions) (SARS-CoV-2), M1 gene (influenza A), M1 and HA genes (influenza B)</t>
  </si>
  <si>
    <t>700 copies/mL (SARS-CoV-2), 0.1-4.8 TCID50/mL (influenza A), and 0.05-0.06 TCID50/mL (influenza B)</t>
  </si>
  <si>
    <t>In this assay, total nucleic acid is isolated, reverse transcribed, and amplified in a multiplex reaction. The two SARS-CoV-2 targets are in the same optical channel, and two flu B targets are in the same optical channel. The N gene primers and probes are based off of the CDC set. To determine specificity and sensitivity, the following samples were used: 52 specimens positive for SARS-CoV-2, and 30 specimens negative for SARS-CoV-2; 59 specimens positive for influenza A virus,  and 91 specimens negative for influenza A virus;  60 specimens positive for influenza B virus, and 90 NP specimens negative for influenza B virus.</t>
  </si>
  <si>
    <t>anterior nasal and mid-turbinate nasal swabs, nasopharyngeal and oropharyngeal swabs, nasopharyngeal washes/aspirates or nasal aspirates, and bronchoalveolar lavage specimens</t>
  </si>
  <si>
    <t>60 copies/mL</t>
  </si>
  <si>
    <t>The test uses transcription-mediated nucleic acid amplification and detection using a hybridization protection assay, developed similarly to other Procleix TMA technologies. The test should be run on the Procleix Panther system. Briefly, the TMA protocol works by 1) lysing the cells and stabilizing nucleic acids, with capture oligonucleotides binding SARS-COV-2 RNA 2) reverse transcribing RNA using MMLV reverse transcriptase and amplifying cDNA using T7 polymerase, and 3) detecting amplified cDNA using chemiluminescent labels. Sensitivity was determined using 30 positive clinical samples, and specificity using 30 negative clinical samples.</t>
  </si>
  <si>
    <t>nasopharyngeal, anterior nasal, or mid-turbinate swabs collected by a health care provider, or anterior nasal or mid-turbinate swabs self-collected</t>
  </si>
  <si>
    <t>N gene (N1 region)</t>
  </si>
  <si>
    <t>435 copies/swab</t>
  </si>
  <si>
    <r>
      <rPr>
        <sz val="11"/>
        <color theme="1"/>
        <rFont val="Arial"/>
        <family val="2"/>
      </rPr>
      <t xml:space="preserve">The test is a rapid, single use rRT-PCR test that can be used in individuals suspected of COVID-19 who are 18 and older. The device provided is an "all-in-one" kit, which provides reagents for lysis, reverse transcription, PCR, and amplicon detection. Amplified cDNA is flowed over a strip that captures any SARS-CoV-2 specific amplicons, resulting in a purple readout. Based on </t>
    </r>
    <r>
      <rPr>
        <i/>
        <sz val="11"/>
        <color theme="1"/>
        <rFont val="Arial"/>
        <family val="2"/>
      </rPr>
      <t>in silico</t>
    </r>
    <r>
      <rPr>
        <sz val="11"/>
        <color theme="1"/>
        <rFont val="Arial"/>
        <family val="2"/>
      </rPr>
      <t xml:space="preserve"> analysis, the primers match up to all currently known variant sequences of the N1 target. Sensitivity was determined using 31 positive clinical samples, and specificity with 64 negative clinical samples. </t>
    </r>
  </si>
  <si>
    <t>CLIA approved laboratories are authorized to perform this test. It is also authorized for use at the Point of Care (POC), i.e., in patient care settings operating under a CLIA Certificate of Waiver, Certificate of Compliance, or Certificate of Accreditation</t>
  </si>
  <si>
    <t>nasopharyngeal, oropharyngeal, mid-turbinate, and anterior nasal swabs</t>
  </si>
  <si>
    <t>RdRP, N, and E genes</t>
  </si>
  <si>
    <t>125 copies/mL</t>
  </si>
  <si>
    <t>Clinomics TrioDx RT-PCR COVID-19 Test (TrioDx) is a real-time reverse transcription polymerase chain reaction (Real-time RT-PCR) test for detection of novel coronavirus (SARS-CoV-2) in upper respiratory specimens from individuals suspected of COVID-19 by their health-care provider. The SARS-CoV-2 primer and probe sets included in the test detectthree genes present in SARS-CoV-2 viral genome RNA:RdRp (RNA-dependent RNA polymerase), E (Envelope) and N (Nucleoprotein).</t>
  </si>
  <si>
    <t>2.7 x 10^3 TCID50/mL (SARS-CoV-2)</t>
  </si>
  <si>
    <t xml:space="preserve">The Status™ COVID-19 /Flu test is a modification of the FDA 510(k) cleared device, Status Flu A&amp;B, initially cleared on 11/10/2010. The Status™ COVID-19/Flu test is a lateral flow assay intended to aid in the rapid differential diagnosis of Influenza A, B, and SARS-CoV-2 viral infection. suspected of COVID-19 or flu by their healthcare provider, within the first five days of onset of symptoms. </t>
  </si>
  <si>
    <t>nasopharyngeal, oropharyngeal, nasal, or mid-turbinate swab and nasal wash/aspirate specimens</t>
  </si>
  <si>
    <t>E gene and N gene (N2 region)</t>
  </si>
  <si>
    <t>400 copies/mL</t>
  </si>
  <si>
    <t>The GeneXpert Omni System automates and integrates sample preparation, nucleic acid extraction, reverse transcription, and amplification, and detection of the target sequences in simple or complex samples using real-time PCR assays. The system consists of an instrument and mobile device. The system requires the use of single-use disposable cartridges that hold the RT-PCR reagents and host the RT-PCR process. Sensitivity and specificity were determined from 52 positive and 52 negative clinical samples. The 1/29 update includes additions to acceptable transport media, competitive interference studies, and other technical changes.</t>
  </si>
  <si>
    <t>throat (oropharyngeal) swabs, nasopharyngeal swabs, anterior nasal swabs, mid-turbinate nasal swabs, nasal washes, nasal aspirates and bronchoalveolar lavage fluid</t>
  </si>
  <si>
    <t>100-150 virions/mL</t>
  </si>
  <si>
    <t>The limit of detection (for 95% sensitivity) was 100-150 virions/mL. The test should be run on the AppliedBiosystems 7500 Fast Real-Time PCR System, QuantStudio 5 Real-Time PCR System and the LightCycler 480 Systems. They also tested cross reactivity with other 54 other pathogens, such as influenza A and SARS-CoV, and found no cross-reactivity. The sensitivity in 384 clinical samples was 88.1%, and specificity was 99.6%. January 2021 updates include clear language on limitations of use (especially regarding authorized laboratories).</t>
  </si>
  <si>
    <t>Currently being distributed to over 70 countries, and 1 million tests have been used as of April 1.</t>
  </si>
  <si>
    <t>nasopharyngeal swabs, oropharyngeal swabs, nasal and mid-turbinate swabs, and nasal and nasopharyngeal aspirate, and bronchoalveolar lavage</t>
  </si>
  <si>
    <t>N gene (N1, N2, and N3 regions), ORF1, and ORF1ab</t>
  </si>
  <si>
    <t xml:space="preserve">310-2500 copies/mL </t>
  </si>
  <si>
    <t>The January 2021 update includes data from a new clinical study and protocol for an added thermocycler system. The LOD varies based on the system used. The IFU also includes the exact sequences of the primers used.  The November 30 EUA update includes the addition of a 384-well plate format to increase throughput. The MassARRAY SARS-CoV-2 Panel is an rRT-PCR and mass spectrometry based qualitative diagnostic assay. The patient samples have viral RNA extracted and amplified, and the products are then transferred to a SpectroCHIP® Array (a silicon chip with pre-spotted matrix crystal) which is read on the MassARRAY Analyzer. Results provide the target sequences that were amplified. This assay is multiplexed, detecting 5 different gene segments of SARS-CoV-2. Sensitivity was determined using 93 positive clinical samples (NP swabs) and specificity using 90 negative samples.</t>
  </si>
  <si>
    <t>upper respiratory tract specimens, including nasopharyngeal swabs, oropharyngeal swabs, nasal swabs, anterior nasal swabs, midturbinate nasal swabs, nasal aspirates, and nasal washes</t>
  </si>
  <si>
    <t>125-500 copies/mL</t>
  </si>
  <si>
    <t xml:space="preserve">The Bio-Rad Reliance SARS-CoV-2 RT-PCR Assay Kit detects SARS-CoV-2 infection using the same primers and probes as published by the CDC. The test should be run on the Bio-Rad CFX Opus 96, CFX96Touch, CFX96 Dx, CFX Opus 384, and 
FX384 Touch Real-Time PCR Detection Systems, and the Thermo Fisher Scientific, Inc. Applied Biosystems (AB) 7500 Fast Real-Time PCR platforms. The LOD varies based on the platform used. Sensitivity was determined from 34 positive clinical samples, and 34 negative clinical samples. </t>
  </si>
  <si>
    <t>nasopharyngeal swab specimens collected in Huachenyang iClean Viral Transport Medium</t>
  </si>
  <si>
    <t>0.31 TCID50/mL</t>
  </si>
  <si>
    <t xml:space="preserve">The Simoa SARS-COV-2 N Protein Antigen Test is a 2-step microbead-based sandwich ELISA that uses single molecule array (Simoa) technology. Nucleocapsid protein molecules present in the sample are captured by the anti-N protein capture beads and labeled with biotinylated detector. Total time to first result on a single sample is 80 minutes.Time to perform 96 tests is approximately two hours and 30 minutes. Sensitivity and specificity were determined from 88 positive and 38 negative clinical samples. </t>
  </si>
  <si>
    <t>nasopharyngeal, oropharyngeal and nasal swabs, sputum, lower respiratory tract aspirates, bronchoalveolar lavage, and nasopharyngeal wash/aspirate or nasal aspirate</t>
  </si>
  <si>
    <t>For SARS-CoV-2: N gene
For influenza A: matrix (M1) gene
For influenza B: nonstructural 2 (NS2) gene</t>
  </si>
  <si>
    <t>For Flu A: 0.51 ID50/rxn
For Flu B: 0.79 ID50/rxn
For SARS-CoV-2: 0.10 ID50/rxn</t>
  </si>
  <si>
    <t>The January 8, 2021 update includes additions to approved manufacturers and a new primer/probe kit. This test is a multiplexed nucleic acid test intended for simultaneous qualitative detection and differentiation of SARS-CoV-2, influenza A virus, and/or influenza B virus nucleic acids. The Flu SC2 Multiplex Assay contains three primer/probe sets (InfA, InfB, and SC2) that target the RNA of influenza A virus, influenza B virus, and SARS-CoV-2 virus, respectively. This test uses either the Applied Biosystems TaqPath™ 1-Step Multiplex Master Mix (No ROX), or Quantabio UltraPlex™ 1-Step ToughMix® (4X), using an Applied Biosystems 7500 Fast Dx Real-Time PCR Instrument with SDS version 1.4.1 software. The LoD according to the NIH reference panel is 5700 NDU/mL.</t>
  </si>
  <si>
    <t>nasal or nasal mid-turbinate swab samples or clinician-instructed self-collected (collected on site) nasal swab specimens</t>
  </si>
  <si>
    <t xml:space="preserve">Multiple updates, with the latest in January 2021, have included the revision of sample types allowed, authorized laboratories and locations, include new clinical data, and update limit of detection. While the amplification of the viral RNA is based on PCR, the detection is based on visualization of the nucleic acid on a lateral flow strip. The readout is qualitative.The test must be run on the Accula Dock or the Silaris Dock, and takes about 30 minutes. The system is an "all in one," where sample lysis, RNA extraction, and RT-PCR are performed within the dock. Sensitivity was determined using 28 positive clinical samples, and specificity using 94 negative clinical samples. </t>
  </si>
  <si>
    <t>nasopharyngeal, oropharyngeal, nasal, or mid-turbinate swab or nasal wash/ aspirate</t>
  </si>
  <si>
    <t>N gene and E gene</t>
  </si>
  <si>
    <t>5.4x10^3 NDU/mL</t>
  </si>
  <si>
    <t>The test automates all aspects of nucleic acid testing including sample preparation, nucleic acid extraction and amplification, and detection of the SARS-CoV-2 targeted sequences using real-time (RT) PCR assays in a single use cartridge. The Xpert Xpress SARS-CoV-2 DoD includes the following materials or other authorized materials: Xpert Xpress SARS-CoV-2 Cartridges with Integrated Reaction Tubes, disposable transfer pipettes, compact disc (CD) containing the assay definition file.</t>
  </si>
  <si>
    <t>Testing is limited to U.S. DoD designated laboratories certified under CLIA that meet requirements to perform high, moderate, or waived complexity tests or similarly qualified US DoD designated laboratories. Testing of these specimens is authorized for use at the Point of Care (POC), i.e., in patient care settings operating under a CLIA Certificate of Waiver, Certificate of Compliance, or Certificate of Accreditation or similarly qualified DoD patient care settings. Testing of pooled specimens is limited to U.S. DoD designated laboratories that meet the requirements to perform high complexity tests.</t>
  </si>
  <si>
    <t>nasopharyngeal swabs, mid-turbinate swabs, or anterior nasal swabs</t>
  </si>
  <si>
    <t>RdRp gene</t>
  </si>
  <si>
    <t>2000 copies/mL</t>
  </si>
  <si>
    <t>The MatMaCorp COVID-19 2SF Test utilizes a combined RT- PCR and isothermal nucleic acid amplification technology for the qualitative detection of nucleic acid from SARS-CoV-2. The master mix has primers designed to target SARS-CoV-2 RNA that amplifies a unique region of the RdRp segment. Amplification is detected by fluorescesnce on the Solas 8 device. Sensitivity and specificity were determined from 78 positive and 30 negative clinical samples.</t>
  </si>
  <si>
    <t xml:space="preserve">CLIA approved laboratories are authorized to use the kit. It is approved for in vitro diagnostic use under FDA Emergency Use Authorization only. It is available for purchase by healthcare/research professionals. This test also has the CE mark. </t>
  </si>
  <si>
    <t>7.57 x10^3 TCID50/mL</t>
  </si>
  <si>
    <t>The QuickVue SARS Antigen Test is a lateral flow immunoassay that allows for the rapid, qualitative detection of the nucleocapsid protein antigen from SARS-CoV-2 in anterior nares (NS) swab specimens. The QuickVue SARS Antigen test does not differentiate between SARS-CoV and SARS-CoV-2.</t>
  </si>
  <si>
    <t>CLIA approved laboratories are authorized to use the kit. It is approved for in vitro diagnostic use under FDA Emergency Use Authorization only. It is also authorized for use in Point of Care settings. It is available for purchase by healthcare/research professionals. This test also has the CE mark.</t>
  </si>
  <si>
    <t>The GeneXpert Omni System automates and integrates sample preparation, nucleic acid extraction, reverse transcription, and amplification, and detection of the target sequences in simple or complex samples using real-time PCR assays. The system consists of an instrument and mobile device. The system requires the use of single-use disposable cartridges that hold the RT-PCR reagents and host the RT-PCR process. Sensitivity and specificity were determined from 52 positive and 52 negative clinical samples.</t>
  </si>
  <si>
    <t>nasal (self-collection with guidance from healthcare provider)</t>
  </si>
  <si>
    <t>This is the Quest Diagnostics RC SARS-CoV-2 Assay, which is an at-home collection kit with tele-medicine based guidance. The testing kit to be used is the Roche cobas SARS-CoV-2 molecular test. This test requires approval (and ordering) from a healthcare provider. The revision includes a Federal Register notice.</t>
  </si>
  <si>
    <t>Quest-designated, CLIA approved laboratories are authorized to use the kit. It is approved for in vitro diagnostic use under FDA Emergency Use Authorization only. It is available for purchase by healthcare/research professionals, and individuals.</t>
  </si>
  <si>
    <t>nasopharyngeal or oropharyngeal swabs, sputum, tracheal aspirates, and bronchoalveolar lavage, and self-collected nasal swabs (at-home or under healthcare provider supervision)</t>
  </si>
  <si>
    <t>N gene (N1 and N3)</t>
  </si>
  <si>
    <t>136 copies/mL</t>
  </si>
  <si>
    <t>The test involves extraction of viral RNA and reverse transcriptase qPCR. The test uses TaqMan enzymes on the ABI 7500 system. This can be run in 96 well plates. They found no cross-reactivity with other human coronavirus samples. In 30 positive and 30 negative clinical smaples, there was 100% sensitivity and specificity. Revisions to the original EUA include the revised use with pooled samples containing up to four individual upper respiratory swab specimens, a protocol for pooled sampling. For at home collected samples, the RNAseP control was removed (they also performed validation studies for at-home collection). The LoD as determined by the NIH reference panel is 1800 NDU/mL. The second EUA revision includes modifications to the protocol language on pooled samples. It also included a Federal Register notice.</t>
  </si>
  <si>
    <t>Nasal swab (self collection), nasal swab (healthcare collection)</t>
  </si>
  <si>
    <t>N gene (two regions)</t>
  </si>
  <si>
    <t>2700 copies/swab (or 900 copies/mL if the sample is 100% lysed and eluted)</t>
  </si>
  <si>
    <t>The Lucira COVID-19 All-In-One Test Kit uses a two step RT-LAMP technology to rapidly detect SARS-CoV-2 RNA in a patient nasal swab, providing a qualitative readout within 11-30 minutes. The elution buffer in the sample collection vial lyses and elutes RNA. Once the sample vial is engaged with the test unit, the RT-LAMP reaction can begin. The sample also includes a positive internal control, as well as a lysis control. The color change from the RT-LAMP is detected by a microprocessor within the test unit, and is reported as positive or negative. While this is an all-in-one, at-home test, healthcare providers prescribing the test must report the results to local health authorities (the LOINC code is: 95409-9, and the Device ID is: 00810055970001). The result is displayed for one hour. This is a single use kit. The manufacturer also tested interference using commonly used household items and OTC medicines, and found no interfering substances. Sensitivity was determined using 51 true clinical positive samples, and specificity using 50 negative samples.</t>
  </si>
  <si>
    <t>The test is for prescription in-home use for individuals 14 and older, as well as POC use settings operating under a CLIA Certificate of Waiver, Certificate of Compliance, or Certificate of Accreditation, with self-collected nasal swab specimens in individuals aged 14 and older, and in individuals aged 13 and under when the specimen is collected by a healthcare provider at the POC. It is available for purchase by healthcare/research professionals. This test has EUA only.</t>
  </si>
  <si>
    <t>The test is expected to be available to patients of Northern California’s Sutter Health and South Florida’s Cleveland Clinic “in the near future” but not be available nationally until spring 2021 (according to the Washington Post).</t>
  </si>
  <si>
    <t>nasopharyngeal swabs, oropharyngeal swabs, anterior/mid-turbinate nasal swabs, nasopharyngeal washes/aspirates or nasal aspirates, and bronchoalveolar lavage</t>
  </si>
  <si>
    <t>ORF1ab, N gene</t>
  </si>
  <si>
    <t>The SARS-CoV-2 Test Kit (Real-time PCR) is a multiplex, Taqman probe-based one-step reverse transcription polymerase chain reaction (RT-PCR), which enables simultaneous qualitative detection of ORF1ab and a region of the N gene that are specific for SARS-CoV-2 as well as a non-human internal control (Armored RNA for SUC2) in one reaction. Sensitivity was determined from 30 positive clinical samples, and specificity from 30 negative clinical samples. The EUA revision includes updates to RNA extraction and PCR protocols, including additions of approved software.</t>
  </si>
  <si>
    <t>nasopharyngeal swabs, oropharyngeal (throat) swabs, anterior nasal swabs, mid-turbinate nasal swabs, nasal aspirates, nasal washes and bronchoalveolar lavage (BAL) fluid</t>
  </si>
  <si>
    <t>N gene, RdRp gene and E gene</t>
  </si>
  <si>
    <t>380 copies/mL</t>
  </si>
  <si>
    <t>This test uses 2 triplex PCRs, using the sarbecovirus E gene as a target, so that if the SARS-CoV-2 virus mutates there is still a way to detect the RNA. The test takes about 1.5 hours, and can run 120 samples at a time. The test can be run on several platforms, including the ABI 7500. The EUA revision includes the addition of the FDA reference panel to their IFU and minor updates to the associated factsheets. The 11/6/20 revision also includes a Federal Register Notice for EUA. Sensitivity and specificity were determined using 30 positive and 30 negative, previously frozen, clinical samples.</t>
  </si>
  <si>
    <t>CLIA approved laboratories are authorized to use the kit. It is approved for in vitro diagnostic use under FDA Emergency Use Authorization only. It is available for purchase by healthcare/research professionals. It also has the CE mark.</t>
  </si>
  <si>
    <t>oropharyngeal swabs</t>
  </si>
  <si>
    <t>50 copies/mL</t>
  </si>
  <si>
    <t>The October EUA updates include new nucleic acid extraction methods. The Wantai SARS-CoV-2 RT-PCR Kit is a qualitative assay for the detection of SARS-CoV-2 infection. The test should be performed on the ABI7500 or BIO-RAD CFX96 platforms. Sensitivity was determined from 36 positive samples, and specificity from 40 negative samples.</t>
  </si>
  <si>
    <t>ORF1ab, E gene, and N gene</t>
  </si>
  <si>
    <t>5,000 copies/mL</t>
  </si>
  <si>
    <t>This is part of a respiratory virus panel for use on Luminex MAGPIX instruments for use with SYNCT software. 96 samples can be run in 4 hours. Clinical sensitivity was determined from 30 samples. The EUA revision did not include specific details of the revised protocol, but does include an updated version of the IFU.</t>
  </si>
  <si>
    <t>According to March 27, 2020 press release: "Luminex is actively supporting laboratories in the US, Asia, and Europe with their testing, and the company has expanded its manufacturing capacity to produce up to 300,000 NxTAG tests per month, with the majority of that capacity focused on SARS-CoV-2."</t>
  </si>
  <si>
    <t>75,000 copies /mL</t>
  </si>
  <si>
    <t>The test must be performed on an ARIES unit with an ARIES cassette, which can hold up to six samples. Sample lysis, RNA extraction, and RT-PCR are all completed in the ARIES unit. The EUA revision provides new performance data for the Limit of Detection and Clinical Contrived studies, using the BEI Resources gamma irradiated cell lysate infected with SARS-CoV-2 isolate (BEI Cat No. NR-522-287), as opposed to the SARSCoV-2 genomic RNA. The revision also includes a Federal Register Notice for the EUA.</t>
  </si>
  <si>
    <t>According to April 6, 2020 press release: "Luminex is actively supporting laboratories in the US, Asia, and Europe with their testing, and the company has expanded its manufacturing capacity to produce up to 200,000 ARIES® SARS-CoV-2 tests per month, in addition to 300,000 NxTAG tests per month, with the majority of this capacity focused on SARS-CoV-2."</t>
  </si>
  <si>
    <t>nasopharyngeal, oropharyngeal, anterior nasal, and midturbinate nasal swabs, nasopharyngeal wash/aspirates, nasal aspirates, and bronchoalveolar lavage</t>
  </si>
  <si>
    <t>This kit does not only amplify target genes, but sequences them. The full assay includes RNA extraction, cDNA synthesis, target amplification, library preparation, library pooling, sequencing, and analysis. This should amplify the entire viral genome. The test should be run on the NovaSeq 6000 Sequencing System using the NovaSeq Xp S4 flow cell workflow. The assay can detect up to 3072 samples, simultaneously. Sequence analysis should be performed on the DRAGEN COVIDSeq Pipeline. Sensitivity was determined using 54 positive NP swabs, and sensitivity from 40 negative NP swabs. The EUA revision adds the use of the Zymo Quick-DNA/RNA Viral MagBead extraction method, additional sequencing instruments, updates the Illumina DRAGEN COVIDSeq Test Pipeline to software version 1.2 to accommodate the new sequencing instruments, replaces 6 out of 384 sequencing library indexes for better color balance and read quality, and includes cloud-based implementation of DRAGEN COVIDSeq Test Pipeline.</t>
  </si>
  <si>
    <t>nasal, nasopharyngeal, and oropharyngeal swab, mid-turbinate, and sputum</t>
  </si>
  <si>
    <t>ORF1ab gene</t>
  </si>
  <si>
    <t>The October update includes allowance of a multiplex format, high throughput sample preparation, and the use of additional platforms. This is a multiplex rRT-PCR diagnostic, called the QuantiVirus SARS-CoV-2 Multiplex Test. The test can be run in under 2 hours. The test should be run on the Thermo Fisher (ABI) QuantStudio 5, Thermo Fisher (ABI) 7500 Fast Dx, Roche LightCycler 480 II, and Bio-Rad CFX 384 platforms. Sensitivity was determined from 41 positive clinical samples, and specificity from 52 negative clinical samples.</t>
  </si>
  <si>
    <t>S protein (RBD)</t>
  </si>
  <si>
    <t>3.0 × 10^1 TCID50/mL</t>
  </si>
  <si>
    <t>Sampinute™ COVID-19 Antigen MIA is a magnetic force-assisted electrochemical sandwich immunoassay (MESIA) intended for the qualitative detection of receptor binding domains (RBDs) spike proteins from SARS-CoV-2. The sample flows along the microfluidic channel, and if SARS-CoV-2 spike proteins are present in the sample, they form complexes with anti-SARS-CoV-2 spike protein antibodies conjugated to MNPs. These complexes eventually encounter and bind onto the working electrode of the electrochemical sensor, that is coated with anti-SARS-CoV-2 spike protein antibodies. Via magnetic actuation, the antigen-antibody reactions are actively controlled. This ensures that the MNPs and the antigens are thoroughly mixed to form immuno-complexes on the electrode. The unbound MNPs are removed via magnetic field. A detection buffer and eletric current are added to detect positive results. Sensitivity and specificity were determined from 36 positive and 36 negative clinical samples.</t>
  </si>
  <si>
    <t>direct nasopharyngeal (NP) and nasal (NS) swab specimens</t>
  </si>
  <si>
    <t>Nucleocapsid protein (for SARS-CoV-2, influenza A, and influenza B)</t>
  </si>
  <si>
    <t>91.7 (SARS-CoV-2), 50 (flu A), 1.8 (Flu B) TCID50/mL</t>
  </si>
  <si>
    <t>The Sofia 2 Flu + SARS Antigen FIA is a rapid antigen test that simultaneously tests for SARS-CoV-2, influenza A, and influenza B antigens. This test should be used within the first 5 days of onset of symptoms. The test is lateral flow-based, and must be read with the Sofia reader (Quidel). It cannot be read by eye. Test performance was measured in several ways, using direct cell culture for influenza virus, as well as direct sample analysis. Sensitivity and specificity for flu A were determined using 70 positive samples and 58 negative samples, and flu B used 15 positive samples and 57 negative samples. These were flu positive only (there were no samples double positive for SARS-CoV-2 and Flu A/B). Sensitivity for SARS-CoV-2 antigen was determined using 42 positive samples and 122 negative samples. Importantly, of the SARS-CoV-2 positive samples, 15 were in children ages 6-21.</t>
  </si>
  <si>
    <t>CLIA approved laboratories are authorized to use the kit. This test is also authorized for use at the Point of Care (POC), i.e., in patient care settings operating under a CLIA Certificate of Waiver, Certificate of Compliance, or Certificate of Accreditation.</t>
  </si>
  <si>
    <t>nasopharyngeal swab, nasopharyngeal aspirate, and BAL specimens, or with self-collected nasal swab samples using the Everlywell COVID19 Test Home Collection Kit</t>
  </si>
  <si>
    <t>N, S and ORF1ab genes</t>
  </si>
  <si>
    <t>10 virus copies/reaction of 15 uL</t>
  </si>
  <si>
    <t>Updates on October 9th included the allowance for home collection using the Everlywell kit, as well as the use of COVID‑19 Interpretive Software v1.4 and v.2.4. The updated EUA also includes a protocol for the TaqPath COVID-19 Combo Kit Advanced. The kit also has a new internal control (for extraction) with a target in the MS2 phage. Performed using TaqPath COVID-19 Combo Kit on the Applied Biosystems 7500 Fast Dx Real-Time PCR instrument, QuantStudio, or other authorized instruments. Specificity was determined using 30 negative samples, but sensitivity data was only available for contrived (not true) positive samples.</t>
  </si>
  <si>
    <t>According to March 16, 2020 press release: "The company currently has 1.5 million tests available to ship under the EUA label and expects to quickly ramp up to reach 2 million tests per week. Based on availability of raw materials and an installed instrument base, the company expects to scale production up to 5 million tests per week during the month of April. The available tests will initially be distributed to approximately 200 labs in the U.S. and Thermo Fisher will continue to work in partnership with government agencies and private partners to expand access."</t>
  </si>
  <si>
    <t>The SDNA-1000 Saliva Collection Device is a collection and storage device for saliva samples to be further tested. The device includes a proprietary stabilizing solution. 10 positive samples, followed out to 14 days, still had detectable SARS-CoV-2. They also tested the kit with extraction technologies from 4 manufacturers (including Thermo Fisher and Qiagen), and in all cases the samples were successfully extracted.</t>
  </si>
  <si>
    <t>This kit can be used by individuals, or by healthcare providers, for those who are suspected of having COVID-19. It has received EUA. This EUA does not authorize the SDNA 1000 as a standalone self-collection kit, but the device may be included as a component of an authorized or cleared self-collection kit.</t>
  </si>
  <si>
    <t>1.5 million kits per week; however, in the event of a surge in demand, this could be increased to 4 million kits per week within a 90-day timeframe.</t>
  </si>
  <si>
    <t>not stated</t>
  </si>
  <si>
    <t>1 x 10^-2 TCID50/mL</t>
  </si>
  <si>
    <t>The ePlex RP2 Panel is an automated qualitative nucleic acid multiplex in vitro diagnostic test for simultaneous detection and identification of multiple respiratory viral and bacterial nucleic acids in nasopharyngeal swabs (NPS) collected in viral transport media (VTM). The test is able to detect 16 respiratory viral targets and 2 bacterial targets. Target-specific capture probes are bound to the gold electrodes in the eSensor microarray on the ePlex cartridge. The amplified target DNA hybridizes to the capture probe and to a complementary ferrocene-labeled signal probe. Electrochemical analysis determines the presence or absence of targets using voltammetry. Sensitivity and specificity were determined from 59 positive and 111 negative clinical samples.</t>
  </si>
  <si>
    <t>CLIA approved laboratories are authorized to use the kit. It is approved for in vitro diagnostic use under FDA Emergency Use Authorization only. It is available for purchase by healthcare/research professionals. The test also received the CE mark.</t>
  </si>
  <si>
    <t>oropharyngeal and nasopharyngeal swabs, anterior nasal and mid-turbinate nasal swabs, nasopharyngeal washes/aspirates or nasal aspirates as well as bronchoalveolar lavage</t>
  </si>
  <si>
    <t>The AQ-TOP COVID-19 Rapid Detection Kit PLUS is a reverse-transcriptase LAMP assay that uses Peptide Nucleic Acid (PNA) probes to detect SARS-CoV-2 infection. Results can be read on the CFX 96 and ABI 7500 real-time PCR platforms. Sensitivity was determined from 35 positive clinical samples, and specificity from 50 negative samples.</t>
  </si>
  <si>
    <t>S and membrane proteins (plus other viral and bacterial targets)</t>
  </si>
  <si>
    <t>300 copies/mL</t>
  </si>
  <si>
    <t>The BioFire RP2.1-EZ is a real-time, nested multiplexed polymerase chain reaction test designed to simultaneously identify nucleic acids from 16 different viruses, including SARS-CoV-2, and 4 bacteria associated with respiratory tract infection, from a single nasopharyngeal swab (NPS) specimen in transport media. Sensitivity and specificity were determined from 49 positive and 49 negative clinical samples.</t>
  </si>
  <si>
    <t>CLIA approved laboratories are authorized to use the kit. The BioFire RP2.1-EZ is authorized for use at the Point of Care (POC), i.e., in patient care settings operating under a CLIA Certificate of Waiver, Certificate of Compliance, or Certificate of Accreditation.</t>
  </si>
  <si>
    <t>nasopharyngeal swab, oropharyngeal swab, anterior nasal swab, mid-turbinate swab, nasopharyngeal wash/aspirate, nasal aspirate and bronchoalveolar lavage</t>
  </si>
  <si>
    <t>The Clear Dx SARS-CoV-2 Test is a multiplexed rRT-PCR and sequencing test using the Oxford Nanopore GridION Sequence platform. Importantly, this assay uses the Hamilton STAR robotic platform for automation in the liquid handling steps. After the PCR steps, there is a Solid Phase Reversible Immobilization (SPRI) bead-based cleanup, which also includes a step that adds barcodes to each sample to allow for sequencing. Sequencing data should be analyzed using the Clear Dx BIP (version Dv5.0). Sensitivity was determined using 52 positive clinical samples, and specificity using 30 negative samples. There are 21 viral primer pairs in total.</t>
  </si>
  <si>
    <t>The BioGX SARS-CoV-2 Reagents for BD MAX System reagents are to be used on the BD Max system, using RT-PCR to amplify the viral RNA. The test must be run on the BD Max system, with the BD MAX ExK TNA-3 kit. This test is a multiplexed RT-PCR reaction. The primers and probe sequences are identical to the CDC primers and probes.The LoD according to the NIH reference panel is 1800 copies/mL.</t>
  </si>
  <si>
    <t>According to April 3, 2020 press release: "The BD MAX™ System can process 24 samples simultaneously. The tests are expected to add capacity for 50,000 tests per week nationwide."</t>
  </si>
  <si>
    <t>nasal, nasopharyngeal/oropharyngeal swab specimens, and bronchoalveolar lavage</t>
  </si>
  <si>
    <t>The 9/21 update allowed for multiplex testing in the protocol.The test should be performed on the AB 7500 Fast DX system, and extraction of RNA is required before use of this kit. Sensitivity and specificity were determined using 30 positive and 30 negative clinical samples. The LoD according to the NIH reference panel is 540 copies/mL.</t>
  </si>
  <si>
    <t>Saliva swab</t>
  </si>
  <si>
    <t>RdRp gene (2 regions)</t>
  </si>
  <si>
    <t>The Clarifi COVID-19 Test kit uses saliva swabs collected by a healthcare provider, including those using the ORAcollect•RNA (OR100) saliva collection device. The ORAcollect•RNA OR-100 saliva swab collection devices (containing the saliva samples) are incubated at 60 °C for 2 hours before extraction and amplification. Samples collected in the device can be kept at room temperature for up to 48 hours. Sensitivity was determined using 31 positive clinical samples, and specificity using 32 negative samples.</t>
  </si>
  <si>
    <t>nasopharyngeal swabs, oropharyngeal swabs, anterior nasal swabs, mid-turbinate nasal swabs, nasal or nasopharyngeal aspirates, nasal washes and bronchoalveolar lavage</t>
  </si>
  <si>
    <t>ORF1a and N gene</t>
  </si>
  <si>
    <t>The ViroKey SARS-CoV-2 RT-PCR Test v2.0 should be used the SX Virus Total Nucleic Acid Kit on the Sentosa SX101, and then the amplification should be performed on the AB7500 FastDx or Sentosa SA201 platforms. Sensitivity and specificity were determined using 34 positive and 34 negative clinical samples.</t>
  </si>
  <si>
    <t>nasopharyngeal swab and nasal wash/aspirate specimens (used in a lab, or point of care setting)</t>
  </si>
  <si>
    <t>N2 and E genes</t>
  </si>
  <si>
    <t>250 copies/mL</t>
  </si>
  <si>
    <t>The test should be run on the GeneXpert Dx and GeneXpert Infinity systems. This is an "all in one" system which includes sample preparation, nucleic acid extraction and amplification, and detection of the target sequences. For these platforms, samples must be taken in a healthcare setting. For use on the GeneXpert Xpress System, the samples can be taken and processed at the point of care. Sensitivity was determined using 45 positive clinical samples, and specificity using 45 negative samples. The LoD according to the NIH reference panel was 5400 NDU/mL.</t>
  </si>
  <si>
    <t>They state that there are already over 23,000 distributed systems worldwide, that can support the test.</t>
  </si>
  <si>
    <t>nasopharyngeal/oropharyngeal swabs, anterior/mid-turbinate nasal swabs, nasopharyngeal washes/aspirates or nasal aspirates, and bronchoalveolar lavage (BAL) specimens</t>
  </si>
  <si>
    <t>The KimForest SARS-CoV-2 Detection Kit v1 detects SARS-CoV-2 through rRT-PCR amplification and targeting of the RdRp gene. Sensitivity and specificity were determined using 30 positive and 30 negative clinical samples.</t>
  </si>
  <si>
    <t>nasopharyngeal, anterior nasal and mid-turbinate nasal swab specimens as well as nasopharyngeal wash/aspirate and nasal aspirate</t>
  </si>
  <si>
    <t>This is an update to the 5/1/2020 EUA issued to the Bio-Rad SARS-CoV-2 ddPCR Test. The name was changed to the "Bio-Rad SARS-CoV-2 ddPCR Kit." The instructions for use were primarily updated for assay optimization, LoD, and expected performance of the controls. The test should be run on the QX200 and QXDx Droplet Digital PCR Systems. Each sample is separated into 20,000 droplets, with each droplet having an amplification reaction that is detected by the thermocycler. Results should be analyzed on the QuantaSoft v1.7 Software and QuantaSoft Analysis Pro v1.0 Software. Sensitivity and specificity were determThiined from 39 positive and negative samples. The December 2020 update includes the addition of an extraction method (KingFisher Flex) and analysis software ( QX Manager 1.1 Software).</t>
  </si>
  <si>
    <t>nasopharyngeal, oropharyngeal, mid-turbinate and nasal swabs</t>
  </si>
  <si>
    <t>The GK ACCU-RIGHT SARS-CoV-2 RT-PCR KIT utilizes primers and probes targeting RNA from the SARS-CoV-2 coronavirus virus nucleocapsid phosphoprotein (N) gene. The panel is designed for specific detection of two unique regions (N1 and N2) of the SARS-CoV-2 (two primer/probe sets). The primer and probe sets are based on the United States Centers for Disease Control and Prevention (US CDC) 2019-nCoV Real-Time RT-PCR Diagnostic Panel. Sensitivity and specificity were determined from 45 positive and 45 negative clinical samples.</t>
  </si>
  <si>
    <t>direct nasal secretions, nasopharyngeal or throat swabs</t>
  </si>
  <si>
    <t>RdRP</t>
  </si>
  <si>
    <t>125 copies/mL (3000 copies/mL as measured by the FDA reference panel)</t>
  </si>
  <si>
    <t>There have been several revisions to the EUA since the original, on 3/27/2020. In June, per Abbott's request, they removed nasal, nasopharyngeal, or throat swabs eluted in viral transport media swabs in VTM as a specimen type. Also, they recently revised intended use to indicate that testing is for specimens collected “from individuals who are suspected of COVID-19 by their healthcare provider within the first seven days of the onset of symptoms." They also revised the intended use to clarify that testing is authorized for laboratories certified under CLIA and meet the requirements to perform high, moderate, or waived complexity tests, as well as point of care testing in environments operating under a CLIA Certificate of Waiver, Certificate of Compliance, or Certificate of Accreditation. The new EUA also clarifies that testing facilities within the United States and its territories are required to report all results to the appropriate public health authorities. On the instructions for use portion, they revised the labeling to update specimen transport and storage recommendations, as well as including results from the FDA SARS-CoV-2 Reference Panel Testing. The test requires the ID NOW system The test uses a one-step mixture, and can be performed in 13-18 minutes. The unit processes one sample at a time.The limit of detection (for 95% sensitivity) is 125 virus copies/mL.</t>
  </si>
  <si>
    <t>CLIA approved laboratories are authorized to use the kit. It is approved for in vitro diagnostic use under FDA Emergency Use Authorization only. It is available for purchase by healthcare/research professionals. The test is now also also authorized for use at the Point of Care (POC), i.e., in patient care settings operating under a CLIA Certificate of Waiver, Certificate of Compliance, or Certificate of Accreditation.</t>
  </si>
  <si>
    <t>Nasopharyngeal, nasal, or mid-turbinate swabs collected by a healthcare provider (HCP), or nasal or mid-turbinate swabs self-collected (in a healthcare setting).</t>
  </si>
  <si>
    <t>1,112 copies/mL</t>
  </si>
  <si>
    <t>The Visby COVID-19 Test is an instrument-free molecular diagnostic. It is a single-use (disposable) compact device containing an rRT-PCR based assay. All of the enzymatic reagents are lyophilized within the cartridge, so that sample preparation and target sequence amplification are performed all in one. The sample should be placed in universal transport media (UTM), which should stay stable in UTM for 5 hours at 86°F (30°C), 48 hours at 39°F (4°C) and 7 days at -4°F (-20°C) when tested on the VisbyMedical COVID-19 Test. There is a colorimentric read-out, after a 30 minute reaction. Sensitivity and specificity were determined from 30 positive and 30 negative clinical samples.</t>
  </si>
  <si>
    <t>nasal swab, mid-turbinate swab, nasopharyngeal swab, and oropharyngeal swab specimens</t>
  </si>
  <si>
    <t>3200 copies/mL</t>
  </si>
  <si>
    <t>The qSanger-COVID-19 Assay is a sequencing assay that does not require separate RNA extraction. This protocol can run up to 4,000 tests per day. The test must be run on the Applied Biosystems Veriti Thermal Cycler with sequencing performed on a Sanger sequencing instrument, such as the Applied Biosystems 3730xl DNA Analyzer. The sensitivity was determined from 30 positive clinical samples, and specificity from 30 negative clinical samples.</t>
  </si>
  <si>
    <t>nasopharyngeal swabs, oropharyngeal (throat) swabs, combined nasopharyngeal/oropharyngeal swabs, anterior nasal swabs, midturbinate nasal swabs, nasal or nasopharyngeal aspirates, nasal washes and bronchoalveolar lavage</t>
  </si>
  <si>
    <t>200 copies/mL (NP aspirate); 281 copies/mL (BAL); 562 copies/mL (OP swab); 89 copies/mL (NP swab samples collected with polyester flocked swabs); 200 copies/mL (NP swab samples collected with dacron swabs)</t>
  </si>
  <si>
    <t>The Bio-Speedy Direct RT-qPCR SARS-CoV-2 is a one-step molecular test. The test should be run on the Roche LightCycler 96, Bio-Rad CFX96 Touch, or Qiagen Rotor-Gene 5 Plex platforms. They did a very extensive study of the limit of detection using various sample types and collection methods. Sensitivity was determined from 347 positive clinical samples, and negativity from 94 negative samples. The December 2020 update includes the addition of a distributor BioeXsen GmbH.</t>
  </si>
  <si>
    <t>nasopharyngeal, anterior nasal swabs, mid-turbinate nasal swabs, and oropharyngeal swab</t>
  </si>
  <si>
    <t>N and E genes</t>
  </si>
  <si>
    <t>75000 copies/mL</t>
  </si>
  <si>
    <t>The MobileDetect Bio BCC19 Test Kit is an isothermal amplification based kit for detection of SARS-CoV-2. Despite the term "mobile" in the name, this test has only been authorized for use in laboratory settings and requires a thermocycler. The test is one-step, with reverse transcription and amplification within a single reaction, and a pH change prompts a colorimetric readout (red to yellow indicates positivity). Sensitivity was determined using 44 positive clinical samples, and specificity from 63 negative samples. The test also seems to require an app, MobileDetectBio.</t>
  </si>
  <si>
    <t>nasopharyngeal, oropharyngeal, anterior nasal, and mid-turbinate nasal swab specimens, as well as nasopharyngeal wash/aspirate, nasal aspirate, sputum and bronchoalveolar lavage</t>
  </si>
  <si>
    <t>RdRP and E genes</t>
  </si>
  <si>
    <t>The Kaira 2019-nCoV Detection Kit uses two primers and probes in rRT-PCR to detect SARS-CoV-2 infection. The test should be run on the QuantStudio 5 Real-Time, ABI 7500, or CFX96 platforms. Sensitivity was determined using 30 positive samples, and specificity using 30 negative samples.</t>
  </si>
  <si>
    <t>nasal, mid-turbinate, nasopharyngeal, and oropharyngeal swab specimens, and bronchoalveolar lavage</t>
  </si>
  <si>
    <t>2000 genomic equivalents/mL</t>
  </si>
  <si>
    <t>This assay uses the T2MR technology, which is a novel technology that amplifies viral RNA using a polymerase and target-specific primers. The T2MR "detects signals by amplicon-induced agglomeration of superparamagnetic particles and T2 magnetic resonance." Essentially, if the target gene is present, then the magnetic particles aggregate and change the magnetic patterns produced by water within the sample, which is then quantified. This system requires use of several proprietary elements, including the T2SARS-CoV-2 Sample Inlet that has first been assembled with the T2SARS-CoV-2 Cartridge loaded with the T2SARS-CoV-2 Reagent Tray. Sensitivity was determined using 60 positive clinical samples, and specificity from 41 negative samples.</t>
  </si>
  <si>
    <t>nasopharyngeal swabs, oropharyngeal (throat) swabs, mid-turbinate nasal swabs, anterior nasal swabs, nasopharyngeal wash/aspirate or nasal aspirate</t>
  </si>
  <si>
    <t>20,000 copies/mL</t>
  </si>
  <si>
    <t>This test uses the SARS-CoV-2 DNA Endonuclease-Targeted CRISPR Trans Reporter (DETECTR) technology. This assay performes reverse transcription and amplification in the first step, and then uses CRISPR for specific detection of SARS-CoV-2 sequences in the second step. The test should be run on the ABI 7500 Fast Dx Real-Time PCR system, and RNA extraction should be performed with the EZ1 Virus Mini Kit v2.0. Sensitivity was determined from 40 positive clinical samples, and specificity from 62 negative samples.</t>
  </si>
  <si>
    <t>nasal, mid-turbinate, nasopharyngeal, oropharyngeal swab specimens and nasopharyngeal wash/aspirate or nasal aspirate specimens</t>
  </si>
  <si>
    <t>The COVID-19 Nucleic Acid RT-PCR Test Kit has two primers and probes specific to SARS-CoV-2, and a human beta actin control. The test should be run on the Applied Biosystems 7500 Real-Time PCR system or Applied Biosystems 7500 Fast Dx Real-Time PCR Instrument. Sensitivity was determined from 85 positive clinical samples, and specificity from 310 negative samples.</t>
  </si>
  <si>
    <t>The BinaxNOW COVID-19 Ag Card is a point of care rapid antigen test that detects SARS-CoV-2 nucleocapsid protein in patient nasal swabs. This test takes approximately 15 minutes, reading one sample per card. The test should not be read after 30 minutes post-sample input. The test should be administered within 7 days of symptom onset. The paper based lateral flow assay kit comes will all reagents needed, and should be stored between 2-30°C (35.6-86°F). Importantly, this test does not require a proprietary reader/platform to read results-they are visible by eye. Sensitivity was determined from 35 positive clinical samples, and specificity from 67 negative samples. Mupirocin, a topical antibiotic, and interfere with the assay and give false negative results. Test results from a health care provider can be displayed using the Navica app, which can provide proof of testing.</t>
  </si>
  <si>
    <t>The LumiraDx SARS-CoV-2 Ag Test is a rapid microfluidic immunofluorescence assay for use with the LumiraDx Platform intended for the qualitative detection of the nucleocapsid protein antigen to SARSCoV-2. The swab is eluted into a vial containing extraction buffer. A single drop of the specimen in extraction buffer is added to the Test Strip using the vial dropper cap provided. The LumiraDx Instrument is programmed to perform the test protocol using the dried reagents contained within the strip. The test result is determined from the amount of fluorescence the Instrument detects within the measurement zone of the Test Strip.</t>
  </si>
  <si>
    <t>The Novel Coronavirus (SARS-CoV-2) Fast Nucleic Acid Detection Kit (PCRFluorescence Probing) is a real-time reverse transcription-polymerase chain reaction (rRT-PCR) test. The positive control is a pseudovirus that contains the SARS-CoV2 N gene and ORF1ab gene. Sensitivity was determined from 40 positive clinical samples, and specificity from 56 negative clinical samples.</t>
  </si>
  <si>
    <t>This is the Quest Diagnostics RC SARS-CoV-2 Assay, which is an at-home collection kit with tele-medicine based guidance. The testing kit to be used is the Hologic Panther Fusion SARS-CoV-2 molecular test. This test requires approval (and ordering) from a healthcare provider.</t>
  </si>
  <si>
    <t>This the Quest Diagnostics HA SARS-CoV-2 Assay, which is an at-home collection kit, with tele-medicine based guidance from a healthcare provider. The testing kit to be used is the Hologic Aptima SARS-CoV-2 molecular test. This requires approval from a healthcare provider.</t>
  </si>
  <si>
    <t>anterior/mid-turbinate nasal swabs, nasopharyngeal/oropharyngeal swabs, nasopharyngeal washes/aspirates or nasal aspirates, bronchoalveolar lavage, and sputum</t>
  </si>
  <si>
    <t>RdRP and E gene (E gene is for sarbecovirus)</t>
  </si>
  <si>
    <t>4000 copies/mL</t>
  </si>
  <si>
    <t>The test has two targets, the RdRP is specific to SARS-CoV-2, while the E gene is for all sarbecoviruses. This test can be run on the AB7500 Fast platform. The sensitivity was determined from 30 positive clinical samples, and specificity from 30 negative samples. The LoD according to the NIH reference panel is 5400 NDU/mL.</t>
  </si>
  <si>
    <t>nasal, mid-turbinate, nasopharyngeal and oropharyngeal swabs, and bronchoalveolar lavage</t>
  </si>
  <si>
    <t>50,000 copies/mL</t>
  </si>
  <si>
    <t>This is the multiplex version of a the Phoenix Dx diagnostic from Trax Management, testing for 2 viral genes and a human control (RNAseP). One feature of this test is that it can be run on a variety of platforms, including Thermo Fisher QS1, Qiagen Rotor-Gene Q, Applied Biosystems ABI 7500 Fast Real time PCR Dx, DNA Technologie DTPrime5, and Analytik Jena qTower3G. They determined LOD across all possible platforms. Sensitivity was determined from 34 clinical samples, and specificity from 38 negative samples.</t>
  </si>
  <si>
    <t>nasopharyngeal (NP) swab, NP aspirates, nasal mid-turbinate swab, nasal swab, oropharyngeal (throat) swab, sputum, tracheal aspirates and bronchoalveolar lavage</t>
  </si>
  <si>
    <t>E gene and RdRP genes</t>
  </si>
  <si>
    <t>6250 copies/mL</t>
  </si>
  <si>
    <t>The oligonucleotide primers and probes for detection of SARS-CoV-2 were selected from regions of the virus RNA dependent RNA polymerase (RdRP) gene and Envelope (E) gene. An additional primer/probe set to detect the human RNase P gene (HRP) in clinical specimens is also included in the kit. The test is designed to detect TaqMan probe fluorescence signals in three different wavelengths in a single tube. Fluorescence intensity is monitored at each PCR cycle by Applied Biosystems 7500/7500 fast/QS5 Real-Time PCR Instrument System, Bio-Rad CFX96/CFX96 DX real-time PCR detection system.</t>
  </si>
  <si>
    <t>CLIA approved laboratories are authorized to use the kit. It is approved for in vitro diagnostic use under FDA Emergency Use Authorization only. It is available for purchase by healthcare/research professionals. This test also received the CE mark.</t>
  </si>
  <si>
    <t>nasopharyngeal, oropharyngeal and nasal swabs, nasopharyngeal wash/aspirate or nasal aspirate, and bronchoalveolar lavage</t>
  </si>
  <si>
    <t>10 copies/reaction</t>
  </si>
  <si>
    <t>RNA extraction should be performed separately, and the test should be run on the Applied Biosystems 7500/7500 Fast RT-PCR or on the CFX96 TouchTM RT PCR platform. Sensitivity and specificity were determined using 46 positive and 46 negative clinical samples.</t>
  </si>
  <si>
    <t>nasopharyngeal swabs, oropharyngeal swabs, anterior nasal swabs, mid-turbinate nasal swabs, bronchoalveolar lavage, and nasopharyngeal wash/aspirates or nasal aspirates</t>
  </si>
  <si>
    <t>2524-3715 copies/mL</t>
  </si>
  <si>
    <t>This is an rRT-PCR test which uses peptide nucleic acid backbones for fluorescence based readouts. These peptide based backbones are more resistant to enzymatic degradation than traditional DNA based oligos. The test should be run on the FX 96 Real-time PCR detection system (Bio-rad) or Applied Biosystems 7500/7500 Fast platform. RNA extraction should be performed separately. Sensitivity was determined from 33 positive samples, and specificity from 32 negative clinical samples.</t>
  </si>
  <si>
    <t>oropharyngeal swab</t>
  </si>
  <si>
    <t>ORF1-ab, and N gene</t>
  </si>
  <si>
    <t>571.4 copies/mL</t>
  </si>
  <si>
    <t>This test uses digital droplet PCR, which essentially separates samples into thousands of nanoliter sized droplets and amplifies each separately. This is a highly sensitive method. The test should be run on the DropX-2000 Sample Prep Station. Sensitivity was determined from 108 positive clinical samples, and specificity from 60 negative.</t>
  </si>
  <si>
    <t>nasopharyngeal, oropharyngeal, anterior nasal and midturbinate nasal swabs, nasopharyngeal wash/aspirate or nasal aspirates, and bronchoalveolar lavage</t>
  </si>
  <si>
    <t>RdRP, E, and N genes</t>
  </si>
  <si>
    <t>140 copies/mL</t>
  </si>
  <si>
    <t>This test relies on the company's πCode MicroDisc technology, which allows for multiplexing of reactions and subsequent detection of specific sample amplification. The test should be run on the IntelliPlex 1000 πCode processor and PlexBio 100 Fluorescent Analyzer with DeXipher software. To date, the company has only tested sensitivity and specificity on contrived clinical samples. They are collaborating with DiaCarta, Inc. to test true clinical samples in the future.</t>
  </si>
  <si>
    <t>ORF1ab and E genes</t>
  </si>
  <si>
    <t>5500 (ORF1ab) and 6000 (E gene) copies/mL</t>
  </si>
  <si>
    <t>The test should be run on Applied Biosystems QuantStudio Dx (version 1.0.3 software) and CFX96 Dx System (version 3.1 software). RNA isolation should be performed separately.There is a human internal control gene, RPP25, that is also detected in the kit. Sensitivity and specificity provided by the manufacturer are only for contrived clinical samples.</t>
  </si>
  <si>
    <t>nasopharyngeal and oropharyngeal swabs, anterior nasal swab and mid-turbinate nasal swabs, nasopharyngeal aspirate/wash or nasal aspirates, and bronchoalveolar lavage (BAL) specimens</t>
  </si>
  <si>
    <t>E gene, RdRP gene, N gene</t>
  </si>
  <si>
    <t>10000 copies/mL</t>
  </si>
  <si>
    <t>The TRUPCR® SARS-CoV-2 Kit is composed of 2 tube assays. Tube 1 contains primers and probes specific to the E gene (FAM) for the detection of the Sarbecovirus (of Genus B-betacoronavirus (B-βCoV)) and the endogenous internal control RNaseP (HEX); tube 2 contains primers and probes specific to the RdRP gene (FAM) and N gene (FAM). Amplification and detection of SARS-CoV-2 with this kit has only been validated with the Applied Biosystems QuantStudio 3 and the Qiagen Rotor-Gene Q 5Plex HRM. The TRUPCR® SARS-CoV-2 Kit performance was established using oropharyngeal and nasopharyngeal swab samples only.</t>
  </si>
  <si>
    <t>CLIA approved laboratories are authorized to use the kit. It is approved for in vitro diagnostic use under FDA Emergency Use Authorization only. It is also approved by the India National Institute of Virology (NIV) and licensed by the Central Drugs Standard Control Organisation (CDSCO). It is available for purchase by healthcare/research professionals.</t>
  </si>
  <si>
    <t>nasopharyngeal swabs, oropharyngeal swabs, anterior nasal swabs, mid-turbinate nasal swabs, nasal aspirates, nasal washes, bronchoalveolar lavage</t>
  </si>
  <si>
    <t>350 copies/mL</t>
  </si>
  <si>
    <t>The test should be run on the Applied Biosystems 7500, QuantStudio 5, or Roche LightCycler 480 platforms. RNA extraction should be performed separately. Sensitivity and specificity were determined using 420 positive and 550 negative true clinical samples. Nasopharyngeal had the lowest specificity of 90.1%, and throat swabs had the highest with 98.6%.</t>
  </si>
  <si>
    <t>nasal and mid-turbinate nasal swabs, nasopharyngeal or oropharyngeal swabs, nasopharyngeal wash/aspirates or nasal
 aspirates and bronchoalveolar lavage (BAL) specimens</t>
  </si>
  <si>
    <t>38 copies/mL</t>
  </si>
  <si>
    <t>DIAGNOVITAL® SARS-CoV-2 Real-Time PCR Kit is a qualitative test for nasopharyngeal and oropharyngeal swab samples collected in Copan Universal Transport Medium System (UTM-RT) (Becton, Dickinson, USA, Cat. No. 220220) or BD Universal Viral Transport System (UVT) (Becton, Dickinson, USA, Cat. No. 220220) and is run on the BIO-RAD CFX96-IVD (Bio-Rad Laboratories, Inc.) and QuantStudio™ 5 Dx, (Applied Biosystems). Sensitivity and specificity were determined from 30 positive and 30 negative clinical samples.</t>
  </si>
  <si>
    <t>nasopharyngeal swabs, oropharyngeal swabs, nasal swabs, and mid-turbinate swab</t>
  </si>
  <si>
    <t>22,000 copies/mL (66 copies/reaction)</t>
  </si>
  <si>
    <t>This test should be run on the ThermoFisher QuantStudio 5 instrument with software version 1.5.1., with RNA extraction performed separately. The human internal control gene is the s9 ribosomal gene. Sensitivity was determined from 23 positive clinical samples, and specificity from 18 negative samples.</t>
  </si>
  <si>
    <t>nasopharyngeal and oropharyngeal swabs, anterior nasal and midturbinate nasal swabs, nasopharyngeal aspirate/wash and nasal aspirate specimens, and bronchoalveolar lavage</t>
  </si>
  <si>
    <t>10,000 copies/mL (50 copies/reaction)</t>
  </si>
  <si>
    <t>This molecular test targets 3 genes of SARS-CoV-2. This test uses the ABI 7500 RT PCR platform, and RNA extraction should be performed separately. Sensitivity was determined from 5 positive samples, and specificity from 300 negative samples.</t>
  </si>
  <si>
    <t>nasal swab</t>
  </si>
  <si>
    <t>1300 copies/mL</t>
  </si>
  <si>
    <t>This is a molecular test to be used in a point of care setting.The entire test uses the Cue Health Monitoring System (Cue Cartridge Reader), the Cue COVID-19 Test Cartridge, the Cue Sample Wand, and the Cue Health App on a smart phone. The virus RNA is detected within the cartridge, and results are sent via the app. The entire test takes approximately 25 minutes, and is an isothermal nucleic acid amplification. Sensitivity was from 6 fresh clinical samples, and 45 frozen samples. Specificity was determined from 38 fresh samples.</t>
  </si>
  <si>
    <t>According to their website, "Cue plans to initially launch its COVID-19 test with select leading healthcare institutions and their satellite centers, followed by nationwide deployment across a variety of healthcare settings"</t>
  </si>
  <si>
    <t>The assay measures amplification of a gene through relative fluorescence to three different calibrators. The test can be run on AB system platforms, and the ChromaCloud software is stated to be HIPAA compliant. The test takes approximately 1.5 hours. RNA extraction should be performed separately. The only sensitivity and specificity listed was from contrived clinical samples. The LoD according to the NIH reference panel is 5400 NDU/mL.</t>
  </si>
  <si>
    <t>oropharyngeal, nasopharyngeal, anterior nasal and mid-turbinate nasal swab specimens</t>
  </si>
  <si>
    <t>N gene and ORF1ab</t>
  </si>
  <si>
    <t>This kit uses TaqMan probe technology to target the highly conserved regions of the ORF1ab gene and N gene of SARS-CoV-2. RT-PCR is intended to be performed using Applied Biosystems 7500 Real-Time PCR System.(7500 software version 2.3)</t>
  </si>
  <si>
    <t>oropharyngeal (throat) swabs, nasopharyngeal swabs, anterior
 nasal and mid-turbinate nasal swabs, nasopharyngeal
 washes/aspirates or nasal aspirates as well as bronchoalveolar
 lavage (BAL), and self-collected saliva samples</t>
  </si>
  <si>
    <t>The December 2020 updates include additional types of samples acceptable, an additional authorized laboratory for testing, and updated language. Saliva specimens can either be self-collected at home or in a healthcare setting, both using the Oragene Dx OGD-510 kit. The Phosphorus COVID-19 RT-qPCR Test is for use with the CFX384 Touch Real-Time PCR Detection System with Bio-Rad CFX Manager software version 3.1.</t>
  </si>
  <si>
    <t>Testing is limited to Phosphorus Diagnostics LLC located in Secaucus, NJ and Wheeler Labs located at 655 Research Parkway, Suite 383, Oklahoma City, OK 73104</t>
  </si>
  <si>
    <t>nasal, nasopharyngeal, oropharyngeal swab, and bronchoalveolar lavage specimens; nasal swabs (self-collection)</t>
  </si>
  <si>
    <t>2400 copies/mL</t>
  </si>
  <si>
    <t>The test can be used with the Everlywell COVID-19 test kit fro self collection. The kit should be used with the King Fisher Flex (96 Deep Well Head) instrument, with RNA extraction separate from the kit. The kit uses primer and probe sequences published by the CDC. While the company used contrived clinical samples to establish sensitivity and specificity, though the sensitivity and specificity listed here are form 30 positive and 66 negative clinical samples.</t>
  </si>
  <si>
    <t xml:space="preserve">The test can be run on the Applied Biosystems QuantStudio7 Flex instrument (QS7) with software version 1.3 or QuantStudio12 Flex (QS12) instrument with software version 1.2.2. The sensitivity was determined using contrived clinical samples (data not presented here), and 5 true clinical samples. Specificity was determined using 5 negative true clinical samples. </t>
  </si>
  <si>
    <t>1200 copies/mL</t>
  </si>
  <si>
    <t>The test relies traditional rRT-PCR, having an internal human control gene. The test should be run on the ABI 7500 platform, and the kit includes RNA extraction.The sensitivity was determined from 31 positive clinical samples, and specificity from 45 clinical samples.</t>
  </si>
  <si>
    <t>nasopharyngeal or oropharyngeal swabs, sputum, lower respiratory tract aspirates, BAL, and nasopharyngeal wash/aspirate or nasal aspirate</t>
  </si>
  <si>
    <t>N gene, RdRP</t>
  </si>
  <si>
    <t>This kit is used together with the CFX96 Dx System (Bio-Rad Inc.), Applied Biosystems 7500 RealTime PCR Instrument System (Thermo Fisher Scientific Inc.), or SLAN-96P (Shanghai Hongshi Medical Technology Co. Ltd). The RNA sample is extracted manually by using the RNA extraction kit, QIAamp DSP Viral RNA Mini Kit (Qiagen; catalog #61904). Sensitivity and specificity were determined from 20 positive and 40 negative clinical samples. The LoD as measured by the NIH reference panel is 600 copies/mL.</t>
  </si>
  <si>
    <t>CLIA approved laboratories are authorized to use the kit. It is approved for in vitro diagnostic use under FDA Emergency Use Authorization only. It is available for purchase by healthcare/research professionals. It has also received EUA from the Korean CDC.</t>
  </si>
  <si>
    <t>nasopharyngeal swabs, oropharyngeal (throat) swabs, anterior nasal swabs, mid-turbinate nasal swabs, nasal aspirates, nasal washes, BAL fluid and sputum</t>
  </si>
  <si>
    <t>N gene, ORF1ab, PCRC</t>
  </si>
  <si>
    <t>The purified nucleic acid is then reverse transcribed into cDNA followed by PCR amplification and detection using an authorized real-time (RT) PCR instrument. Sensitivity and specificity were determined from 30 positive and 30 negative clinical samples.</t>
  </si>
  <si>
    <t>CLIA approved laboratories are authorized to use the kit. It is approved for in vitro diagnostic use under FDA Emergency Use Authorization only. It is available for purchase by healthcare/research professionals. This test has received the CE mark.</t>
  </si>
  <si>
    <t>oropharyngeal and nasopharyngeal swab specimens, anterior nasal and mid-turbinate nasal swabs, nasopharyngeal wash/aspirate or nasal aspirate specimens, BAL and sputum</t>
  </si>
  <si>
    <t>7000 copies/mL</t>
  </si>
  <si>
    <t>Both reverse transcription and LAMP reactions take place at 60°C using the enzyme mixture of Reverse Transcriptase and Bst Polymerase. During the amplification, fluorescence resonance energy transfer (FRET) probes are incorporated in the amplification products. Upon incorporation, fluorescence is generated and can be monitored by the fluorescence reader on the CFX 96 and ABI 7500 realtime PCR platforms in a real time fashion. Sensitivity and specificity were determined using contrived samples only.</t>
  </si>
  <si>
    <t>nasal, nasopharyngeal, and oropharyngeal swabs</t>
  </si>
  <si>
    <t>N gene (2 regions)</t>
  </si>
  <si>
    <t>RNA extraction should be performed beforehand, and the test should be run on the QuantStudio 6 and QuantStudio 7 Real-Time PCR System platform. The test uses a human RP control primer and probe set. Sensitivity and specificity were determined from 30 positive and 64 negative clinical samples.</t>
  </si>
  <si>
    <t>nasopharyngeal, oropharyngeal, mid-turbinate, and nasal swabs; sputum, tracheal aspirates, and BAL</t>
  </si>
  <si>
    <t>N gene, RdRp</t>
  </si>
  <si>
    <t>50 copies/reaction (for 20 uL reaction)</t>
  </si>
  <si>
    <t>Designed for use with Applied Biosystems™ 7500 Fast Dx Real-Time PCR Instrument with SDS software version 1.4. Cross-reactivity studies showed the assay may cross-react with SARS-CoV. Sensitivity and specificity were determined from 20 positive contrived samples and 50 negative clinical samples. LoD on the NIH reference panel was 5400 copies/mL.</t>
  </si>
  <si>
    <t>nasopharyngeal, oropharyngeal, anterior nasal, mid-turbinate nasal swab specimens as well as nasopharyngeal wash/aspirate and nasal aspirate</t>
  </si>
  <si>
    <t>RDRP and E genes</t>
  </si>
  <si>
    <t>The test uses the CDC approved primers and probes, using TaqMan rRT-PCR technology. RNA extraction must be performed separately. The kit is compatible with many thermocyclers, including the AB 7500. Sensitivity and specificity were determined using contrived samples only.</t>
  </si>
  <si>
    <t>nasopharyngeal and oropharyngeal swab</t>
  </si>
  <si>
    <t>10 copies/20 uL reaction</t>
  </si>
  <si>
    <t>The oligonucleotide primers and probes for detection of SARS-CoV-2 were selected CV03030005 R01 Gnomegen 4 from regions of the virus nucleocapsid (N) gene. The panel is designed for specific detection of the 2019-nCoV (two primer/probe sets). An additional primer/probe set to detect the human RNase P gene (RP) in control samples and clinical specimens is also included in the panel. RNA isolated and purified from upper and lower respiratory specimens is reverse transcribed to cDNA and subsequently amplified in the Applied Biosystems 7500 Fast Dx Real-Time PCR Instrument with SDS version 1.4 software.</t>
  </si>
  <si>
    <t>nasal swabs, nasopharyngeal swabs, oropharyngeal swabs, nasopharyngeal wash/aspirate or nasal aspirate, and bronchoalveolar lavage</t>
  </si>
  <si>
    <t>6750 copies/mL</t>
  </si>
  <si>
    <t>This test uses RT-LAMP to amplify the existing viral RNA in a sample, which activates the CRISPR-based detection enzymes. The test takes about 1 hour, though RNA extraction must be performed prior to kit use. Sensitivity and specificity were determined from 30 positive and 30 negative contrived clinical samples. The LoD according to the NIH reference panel is 6000 NDU/mL.</t>
  </si>
  <si>
    <t>nasopharyngeal swabs, oropharyngeal (throat) swabs, anterior nasal swabs, mid-turbinate nasal swabs, nasal washes, nasal aspirates and bronchoalveolar lavage (BAL) fluid</t>
  </si>
  <si>
    <t>625 copies/mL</t>
  </si>
  <si>
    <t>The test uses a Rheonix CAD cartridge, which uses microfluidics to perform the lysis, extraction, and RT-PCR all in one step. The test should be run on the Rheonix Encompass MDx Workstation, with 24 tests run at one time. Using 30 positive and negative clinical specimens, sensitivity was 95-100%. The LoD according to the NIH reference panel is 1800 copies/mL.</t>
  </si>
  <si>
    <t>nasopharyngeal, or oropharyngeal, anterior nasal and mid-turbinate nasal swabs, as well as nasopharyngeal wash/aspirate or nasal aspirate specimens and sputum</t>
  </si>
  <si>
    <t>RdRP gene, E gene</t>
  </si>
  <si>
    <t>The test must be run on Applied Biosystems™ 7500 Real-time PCR Instrument system or BioRad CFX96™ Real-time PCR detection system, and extraction must be performed with a separate kit. Sensitivity was determined fom 50 samples, and specificity from 100 samples. The LoD according to the NIH reference panel was 1800 NDU/mL.</t>
  </si>
  <si>
    <t>oropharyngeal and nasopharyngeal swab specimens, anterior nasal and mid-turbinate nasal swabs, nasopharyngeal wash/aspirate or nasal aspirate specimens and sputum</t>
  </si>
  <si>
    <t>N gene, ORF1ab (2 regions)</t>
  </si>
  <si>
    <t>The test uses RT-PCR with dual-labeled Peptide Nucleic Acid (PNA) probes. The test can be run on CFX96 systems. Sensitivity was determined form 30 samples, specificity from 10 samples.</t>
  </si>
  <si>
    <t>nasopharyngeal, oropharyngeal, nasal, and mid-turbinate nasal swab, and sputum</t>
  </si>
  <si>
    <t>E gene, ORF1ab</t>
  </si>
  <si>
    <t>125-500 copies/mL, depending on the type of sample</t>
  </si>
  <si>
    <t>This is a one-step RT-PCR test, with each reaction in one tube. The test takes about 1.5 hours, and should be run on the CFX96 or ABI7500 systems. Sensitivity and specificity were determined form 30 positive and negative samples.</t>
  </si>
  <si>
    <t>nasopharyngeal swabs, oropharyngeal (throat) swabs, anterior nasal swabs, mid-turbinate nasal swabs, nasal washes and nasal aspirates</t>
  </si>
  <si>
    <t>E gene, S gene</t>
  </si>
  <si>
    <t>100-150 copies/mL</t>
  </si>
  <si>
    <t>For sensitivity and specificity testing, they used all types of swab patient samples for a total of 384 samples.</t>
  </si>
  <si>
    <t>Sputum, nasopharyngeal swab, nasopharyngeal aspirate, bronchoalveolar lavage, throat swab</t>
  </si>
  <si>
    <t>1240-4167 copies/mL, depending on the system used.</t>
  </si>
  <si>
    <t>The test should be run on the Seegene NIMBUS &amp; STARlet platforms, and the CFX96 and CFX96-Touch. The test takes about 1 hour. Sensitivity was determined from 56 positive samples, and specificity from 94 samples.</t>
  </si>
  <si>
    <t>According to April 22, 2020 press release: "Seegene’s Allplex 2019-nCoV Assay, already sold over 10 million tests globally in over 60 countries and being used as a standard SARS-CoV-2 assay, has a unique feature that identifies 3 different target genes (E, RdRP and N genes) in a single reaction tube, which allows for highly accurate results and maximizes the throughput for high volume testing."</t>
  </si>
  <si>
    <t>nasopharyngeal, oropharyngeal swab specimens, and bronchoalveolar lavage</t>
  </si>
  <si>
    <t>RdRP, E gene</t>
  </si>
  <si>
    <t>The test should be run on the BIO-RAD CFX96-IVD platform, with RNA extracted using a separate kit. Sensitivity was determined using 30 positive samples, and specificity from 10 negative samples.</t>
  </si>
  <si>
    <t>50000 copies/mL</t>
  </si>
  <si>
    <t>The PhoenixDx SARS-CoV-2 Multiplex test detects SARS-CoV-2 by targeting 2 genes in the viral genome. The test should be run on the Thermo Fisher QS1, Thermo Fisher QS3, Thermo Fisher QS5, Thermo Fisher QS7, Qiagen Rotor-Gene Q, Applied Biosystems ABI 7500 Fast Real time PCR,  DNA Technologie DTPrime5, or Analytik Jena qTower3G platforms.</t>
  </si>
  <si>
    <t>anterior nasal swabs, mid-turbinate nasal swabs, nasopharyngeal swabs, oropharyngeal swabs, sputum, lower respiratory tract aspirates, bronchoalveolar lavage, and nasopharyngeal wash/aspirate or nasal aspirate</t>
  </si>
  <si>
    <t>E gene, N gene, and ORF1ab</t>
  </si>
  <si>
    <t>This test uses TaqMan chemistry. Sensitivity was determined from 50 positive samples, and specificity from 100 negative samples. Their results were compared to the CDC RT-PCR protocol.</t>
  </si>
  <si>
    <t>nasopharyngeal/oropharyngeal swabs, nasal swabs and mid-turbinate swabs</t>
  </si>
  <si>
    <t>The test should be run on the Applied Biosystems 7500 Fast Dx Real-Time PCR system, and can be run in a 96-well or 384-well format. The test takes about 1.5 hours. Sensitivity and specificity were determined using 32 positive and negative samples.</t>
  </si>
  <si>
    <t>oropharyngeal swab, sputum</t>
  </si>
  <si>
    <t>The kit includes reagents for RNA extraction and for PCR. The test takes about 2 hours, and requires the Applied Biosystems 7500 Real-Time PCR Systems with v2.3 software. Sensitivity and specificity were determined from 30 positive and negative samples. There was a false positive rate of 3.3% in the N gene.</t>
  </si>
  <si>
    <t>nasal, nasopharyngeal and/or oropharyngeal swabs</t>
  </si>
  <si>
    <t>N and ORF1ab genes</t>
  </si>
  <si>
    <t>60 copies/reaction of 25 uL</t>
  </si>
  <si>
    <t>There is no extraction process necessary for this kit, and the amplification is isothermal. The test takes about 1 hour, and 94 samples can be processed in a single run.</t>
  </si>
  <si>
    <t>Nasopharyngeal swabs, oropharyngeal swabs and sputum</t>
  </si>
  <si>
    <t>The test should be run on Thermo Fisher (ABI) QuantStudio 5, Thermo Fisher (ABI) 7500 Fast Dx, or Bio-Rad CFX 384 systems. The test takes about 2 hours. Sensitivity and specificity were from 30 positive and negative samples.</t>
  </si>
  <si>
    <t>According to April 13, 2020 press release: "DiaCarta recently expanded manufacturing capacity to 500,000 tests per week and is planning to expand to even larger (4x) scale manufacturing to meet the increasing demand for PCR tests to monitor COVID-19."</t>
  </si>
  <si>
    <t>nasopharyngeal swab, anterior nasal swab and mid-turbinate nasal swab</t>
  </si>
  <si>
    <t>1100 copies/mL</t>
  </si>
  <si>
    <t>RNA extraction should be performed before using this kit. The test should be run with the 7500 Fast Dx Real-Time PCR Instrument (Applied Biosystems) with Sequence Detection System (SDS) Software, version 1.4 (Applied Biosystems), the CFX384 Touch Real-Time PCR Detection System, or the CFX96 Touch Real-Time PCR Detection System (Bio-Rad) with CFX Maestro Software (Bio-Rad).</t>
  </si>
  <si>
    <t>nasal, nasopharyngeal and oropharyngeal swabs</t>
  </si>
  <si>
    <t>8 copies/reaction of 10.5 uL</t>
  </si>
  <si>
    <t>RNA extraction should be performed before using the kit, which uses a single microwell chip for real-time RT-digital PCR. The test should be performed with the Gnomegen Real-Time Digital PCR Instrument or the QuantStudio 3D Digital PCR System. Specificity and sensitivity were determined from testing 30 positive and 30 negative samples.</t>
  </si>
  <si>
    <t>RdRP gene</t>
  </si>
  <si>
    <t>9350 copies/mL</t>
  </si>
  <si>
    <t>The test is a one-step, RT-PCR with CoPrimer technology. The test takes 1-1.5 hours, for use with CoDx Box, MIC qPCR Cycler, and Eco48 cycler.</t>
  </si>
  <si>
    <t>nasopharyngeal and oropharyngeal swabs</t>
  </si>
  <si>
    <t>8500 copies/mL</t>
  </si>
  <si>
    <t>The test should be used with Applied Biosystems QuantStudio12 Flex (QS12) instrument with software version 1.2.2. Clinical sensitivity and specificity were determined using 36 and 30 samples, respectively.</t>
  </si>
  <si>
    <t>Nsp2 and N genes</t>
  </si>
  <si>
    <t>The test relies on a one-step RT-qPCR with TaqMan chemistry. The kit should be used with the NeuMoDx Molecular System, and swabs should be collected with the Copan UTM-RT® System or BD UVT System. For sensitivity and specificity, they used 87 and 82 samples, respectively.</t>
  </si>
  <si>
    <t>Orf1b poly gene (Rdrp gene) and E genes</t>
  </si>
  <si>
    <t>This test is part of a panel for respiratory viruses, for use on the QIAstat-Dx Analyzer. The fluorescence probe is the same for both gene targets, so if one or both is detected, there is a signal. The LoD according to the NIH reference panel was 180,000 copies/mL.</t>
  </si>
  <si>
    <t>nasopharyngeal, oropharyngeal and sputum samples</t>
  </si>
  <si>
    <t>580 copies/mL</t>
  </si>
  <si>
    <t>The kit uses TaqMan technology with fluorescent probes for detection of viral RNA, and it must be coupled with an approved extraction kit. The test can be used with the following platforms: Applied Biosystem® 7500 Real-Time PCR System, Bio-Rad CFX96, Roche® LightCycler 480 II.</t>
  </si>
  <si>
    <t>nasopharyngeal swab, nasopharyngeal aspirate, and BAL specimens</t>
  </si>
  <si>
    <t>The test is an "all in one" system, with extraction, reverse transcription, and PCR all performed in the Liaison MDX system. In 52 positive and 56 negative samples, sensitivity and specificity were 100%. There are 24 reactions/kit.</t>
  </si>
  <si>
    <t>100,000 copies/mL</t>
  </si>
  <si>
    <t>The test must be run on the ePlex system, and provides qualtiative diagnosis of SARS-CoV-2 viral RNA in the sample. Rather than using fluorescent probes, the test uses the eSensor technology to detect amplification based on electrochemical detection. 96 tests can be run in an 8-hour shift, with each run taking 2 hours. Clinical sensitivity was 94.4%, and there was cross-reactivity with SARS CoV-1 virus.</t>
  </si>
  <si>
    <t>According to their March 16, 2020 press release: "GenMark is continuing to invest in additional manufacturing capacity with current capability to supply approximately 100,000 ePlex tests per month to support near patient testing."</t>
  </si>
  <si>
    <t>nasopharyngeal (NP), oropharyngeal (OP) swabs</t>
  </si>
  <si>
    <t>N and RdRP genes</t>
  </si>
  <si>
    <t>The system requires a system with 1) a sample preparation unit (Abbott m2000sp) and 2) an amplification and detection unit (Abbott m2000rt). The master mix is a one-step rRT-qPCR mix. This can process 96 samples at one time (up to 470 in 24 hours). The limit of detection (for 95% sensitivity) is 100 virus copies/mL.</t>
  </si>
  <si>
    <t>nasopharyngeal (NP), nasal, and oropharyngeal (OP) swab specimens and lower respiratory tract (LRT) specimens</t>
  </si>
  <si>
    <t>ORF1ab gene (2 targets)</t>
  </si>
  <si>
    <t>0.01 TCID50/mL</t>
  </si>
  <si>
    <t>The test must be performed with the Panther Fusion system, which is where nucelic acid elution and capture occurs. This allows for sample lysis, RNA extraction, reverse transcription, and qPCR. UsThe fluorescence signal emitted by the amplifed viral gene is measured and normalized to an internal control. Using 69 positive clinical samples, and 109 negative, they found that sensitivity and specificity were 100%.</t>
  </si>
  <si>
    <t>According to website, they expect to ship 600,000 tests per month, starting in April.</t>
  </si>
  <si>
    <t>nasopharyngeal/oropharyngeal swabs and sputum</t>
  </si>
  <si>
    <t>25 virus copies/5 uL nucleic acid from patient samples</t>
  </si>
  <si>
    <t>Test and analysis performed on Applied Biosystems 7500 Fast Dx Real-Time PCR Instrument with SDS 1.4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</si>
</sst>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0"/>
      <color rgb="FF000000"/>
      <name val="Arial"/>
      <scheme val="minor"/>
    </font>
    <font>
      <b/>
      <sz val="11"/>
      <color theme="1"/>
      <name val="Arial"/>
      <family val="2"/>
    </font>
    <font>
      <sz val="10"/>
      <color theme="1"/>
      <name val="Arial"/>
      <family val="2"/>
      <scheme val="minor"/>
    </font>
    <font>
      <u/>
      <sz val="11"/>
      <color rgb="FF1155CC"/>
      <name val="Arial"/>
      <family val="2"/>
    </font>
    <font>
      <sz val="11"/>
      <color theme="1"/>
      <name val="Arial"/>
      <family val="2"/>
    </font>
    <font>
      <u/>
      <sz val="11"/>
      <color rgb="FF0000FF"/>
      <name val="Arial"/>
      <family val="2"/>
    </font>
    <font>
      <u/>
      <sz val="11"/>
      <color rgb="FF1155CC"/>
      <name val="Arial"/>
      <family val="2"/>
    </font>
    <font>
      <sz val="11"/>
      <color rgb="FF000000"/>
      <name val="Arial"/>
      <family val="2"/>
    </font>
    <font>
      <sz val="10"/>
      <color theme="1"/>
      <name val="Arial"/>
      <family val="2"/>
    </font>
    <font>
      <u/>
      <sz val="11"/>
      <color rgb="FF1155CC"/>
      <name val="Arial"/>
      <family val="2"/>
    </font>
    <font>
      <u/>
      <sz val="11"/>
      <color rgb="FF1155CC"/>
      <name val="Arial"/>
      <family val="2"/>
    </font>
    <font>
      <u/>
      <sz val="11"/>
      <color rgb="FF1155CC"/>
      <name val="Arial"/>
      <family val="2"/>
    </font>
    <font>
      <sz val="11"/>
      <color theme="1"/>
      <name val="Arial"/>
      <family val="2"/>
      <scheme val="minor"/>
    </font>
    <font>
      <u/>
      <sz val="11"/>
      <color rgb="FF000000"/>
      <name val="Arial"/>
      <family val="2"/>
    </font>
    <font>
      <u/>
      <sz val="11"/>
      <color rgb="FF000000"/>
      <name val="Arial"/>
      <family val="2"/>
    </font>
    <font>
      <b/>
      <sz val="11"/>
      <color rgb="FF000000"/>
      <name val="Arial"/>
      <family val="2"/>
    </font>
    <font>
      <u/>
      <sz val="11"/>
      <color rgb="FF1155CC"/>
      <name val="Arial"/>
      <family val="2"/>
    </font>
    <font>
      <u/>
      <sz val="11"/>
      <color rgb="FF1155CC"/>
      <name val="Arial"/>
      <family val="2"/>
    </font>
    <font>
      <sz val="11"/>
      <color rgb="FF000000"/>
      <name val="Arial"/>
      <family val="2"/>
      <scheme val="minor"/>
    </font>
    <font>
      <sz val="12"/>
      <color rgb="FF000000"/>
      <name val="TimesNewRomanPSMT"/>
    </font>
    <font>
      <sz val="11"/>
      <color rgb="FF000000"/>
      <name val="TimesNewRomanPSMT"/>
    </font>
    <font>
      <u/>
      <sz val="11"/>
      <color rgb="FF1155CC"/>
      <name val="Arial"/>
      <family val="2"/>
    </font>
    <font>
      <u/>
      <sz val="11"/>
      <color rgb="FF1155CC"/>
      <name val="Arial"/>
      <family val="2"/>
    </font>
    <font>
      <u/>
      <sz val="11"/>
      <color rgb="FF1155CC"/>
      <name val="Arial"/>
      <family val="2"/>
    </font>
    <font>
      <u/>
      <sz val="11"/>
      <color rgb="FF0000FF"/>
      <name val="Arial"/>
      <family val="2"/>
    </font>
    <font>
      <sz val="11"/>
      <color rgb="FF444444"/>
      <name val="Arial"/>
      <family val="2"/>
    </font>
    <font>
      <u/>
      <sz val="11"/>
      <color rgb="FF0000FF"/>
      <name val="Arial"/>
      <family val="2"/>
    </font>
    <font>
      <i/>
      <sz val="11"/>
      <color theme="1"/>
      <name val="Arial"/>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xf numFmtId="0" fontId="1" fillId="0" borderId="1" xfId="0" applyFont="1" applyBorder="1" applyAlignment="1">
      <alignment wrapText="1"/>
    </xf>
    <xf numFmtId="0" fontId="3" fillId="0" borderId="1"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horizontal="right" wrapText="1"/>
    </xf>
    <xf numFmtId="0" fontId="2"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9" fontId="4" fillId="0" borderId="1" xfId="0" applyNumberFormat="1" applyFont="1" applyBorder="1" applyAlignment="1">
      <alignment horizontal="right" wrapText="1"/>
    </xf>
    <xf numFmtId="10" fontId="4" fillId="0" borderId="1" xfId="0" applyNumberFormat="1" applyFont="1" applyBorder="1" applyAlignment="1">
      <alignment horizontal="right" wrapText="1"/>
    </xf>
    <xf numFmtId="0" fontId="9" fillId="0" borderId="1" xfId="0" applyFont="1" applyBorder="1"/>
    <xf numFmtId="0" fontId="10" fillId="0" borderId="1" xfId="0" applyFont="1" applyBorder="1" applyAlignment="1">
      <alignment wrapText="1"/>
    </xf>
    <xf numFmtId="164" fontId="4" fillId="0" borderId="1" xfId="0" applyNumberFormat="1" applyFont="1" applyBorder="1"/>
    <xf numFmtId="0" fontId="8" fillId="0" borderId="1" xfId="0" applyFont="1" applyBorder="1" applyAlignment="1">
      <alignment wrapText="1"/>
    </xf>
    <xf numFmtId="0" fontId="11" fillId="0" borderId="1" xfId="0" applyFont="1" applyBorder="1" applyAlignment="1">
      <alignment wrapText="1"/>
    </xf>
    <xf numFmtId="0" fontId="7" fillId="0" borderId="1" xfId="0" applyFont="1" applyBorder="1" applyAlignment="1">
      <alignment wrapText="1"/>
    </xf>
    <xf numFmtId="0" fontId="8" fillId="0" borderId="1" xfId="0" applyFont="1" applyBorder="1"/>
    <xf numFmtId="164" fontId="7" fillId="0" borderId="1" xfId="0" applyNumberFormat="1" applyFont="1" applyBorder="1" applyAlignment="1">
      <alignment horizontal="right" wrapText="1"/>
    </xf>
    <xf numFmtId="10" fontId="7" fillId="0" borderId="1" xfId="0" applyNumberFormat="1" applyFont="1" applyBorder="1" applyAlignment="1">
      <alignment horizontal="right" wrapText="1"/>
    </xf>
    <xf numFmtId="0" fontId="4" fillId="0" borderId="1" xfId="0" applyFont="1" applyBorder="1" applyAlignment="1">
      <alignment horizontal="right" wrapText="1"/>
    </xf>
    <xf numFmtId="0" fontId="12" fillId="0" borderId="1" xfId="0" applyFont="1" applyBorder="1" applyAlignment="1">
      <alignment wrapText="1"/>
    </xf>
    <xf numFmtId="10" fontId="4" fillId="0" borderId="1" xfId="0" applyNumberFormat="1" applyFont="1" applyBorder="1" applyAlignment="1">
      <alignment wrapText="1"/>
    </xf>
    <xf numFmtId="9" fontId="4" fillId="0" borderId="1" xfId="0" applyNumberFormat="1" applyFont="1" applyBorder="1" applyAlignment="1">
      <alignment wrapText="1"/>
    </xf>
    <xf numFmtId="0" fontId="4" fillId="0" borderId="1" xfId="0" applyFont="1" applyBorder="1"/>
    <xf numFmtId="0" fontId="13" fillId="0" borderId="1" xfId="0" applyFont="1" applyBorder="1" applyAlignment="1">
      <alignment wrapText="1"/>
    </xf>
    <xf numFmtId="0" fontId="7" fillId="0" borderId="1" xfId="0" applyFont="1" applyBorder="1"/>
    <xf numFmtId="164" fontId="4" fillId="0" borderId="1" xfId="0" applyNumberFormat="1" applyFont="1" applyBorder="1" applyAlignment="1">
      <alignment wrapText="1"/>
    </xf>
    <xf numFmtId="0" fontId="14" fillId="0" borderId="1" xfId="0" applyFont="1" applyBorder="1" applyAlignment="1">
      <alignment wrapText="1"/>
    </xf>
    <xf numFmtId="0" fontId="2" fillId="0" borderId="1" xfId="0" applyFont="1" applyBorder="1"/>
    <xf numFmtId="0" fontId="1" fillId="0" borderId="1" xfId="0" applyFont="1" applyBorder="1"/>
    <xf numFmtId="0" fontId="15" fillId="0" borderId="1" xfId="0" applyFont="1" applyBorder="1" applyAlignment="1">
      <alignment horizontal="left"/>
    </xf>
    <xf numFmtId="0" fontId="15" fillId="0" borderId="1" xfId="0" applyFont="1" applyBorder="1" applyAlignment="1">
      <alignment horizontal="left" wrapText="1"/>
    </xf>
    <xf numFmtId="0" fontId="15" fillId="0" borderId="1" xfId="0" applyFont="1" applyBorder="1"/>
    <xf numFmtId="0" fontId="12" fillId="0" borderId="0" xfId="0" applyFont="1" applyAlignment="1">
      <alignment wrapText="1"/>
    </xf>
    <xf numFmtId="0" fontId="7" fillId="0" borderId="1" xfId="0" applyFont="1" applyBorder="1" applyAlignment="1">
      <alignment horizontal="left" wrapText="1"/>
    </xf>
    <xf numFmtId="0" fontId="16" fillId="0" borderId="1" xfId="0" applyFont="1" applyBorder="1"/>
    <xf numFmtId="0" fontId="17" fillId="0" borderId="1" xfId="0" applyFont="1" applyBorder="1"/>
    <xf numFmtId="0" fontId="18" fillId="0" borderId="1" xfId="0" applyFont="1" applyBorder="1" applyAlignment="1">
      <alignment wrapText="1"/>
    </xf>
    <xf numFmtId="11" fontId="7" fillId="0" borderId="1" xfId="0" applyNumberFormat="1" applyFont="1" applyBorder="1" applyAlignment="1">
      <alignment wrapText="1"/>
    </xf>
    <xf numFmtId="0" fontId="12" fillId="0" borderId="1" xfId="0" applyFont="1" applyBorder="1"/>
    <xf numFmtId="9" fontId="4" fillId="0" borderId="1" xfId="0" applyNumberFormat="1" applyFont="1" applyBorder="1"/>
    <xf numFmtId="0" fontId="18" fillId="0" borderId="1" xfId="0" applyFont="1" applyBorder="1"/>
    <xf numFmtId="0" fontId="19" fillId="0" borderId="1" xfId="0" applyFont="1" applyBorder="1" applyAlignment="1">
      <alignment wrapText="1"/>
    </xf>
    <xf numFmtId="0" fontId="20" fillId="0" borderId="1" xfId="0" applyFont="1" applyBorder="1" applyAlignment="1">
      <alignment wrapText="1"/>
    </xf>
    <xf numFmtId="0" fontId="21" fillId="0" borderId="1" xfId="0" applyFont="1" applyBorder="1"/>
    <xf numFmtId="9" fontId="4" fillId="0" borderId="1" xfId="0" applyNumberFormat="1" applyFont="1" applyBorder="1" applyAlignment="1">
      <alignment horizontal="right"/>
    </xf>
    <xf numFmtId="0" fontId="4" fillId="0" borderId="1" xfId="0" applyFont="1" applyBorder="1" applyAlignment="1">
      <alignment vertical="top" wrapText="1"/>
    </xf>
    <xf numFmtId="0" fontId="22" fillId="0" borderId="1" xfId="0" applyFont="1" applyBorder="1" applyAlignment="1">
      <alignment wrapText="1"/>
    </xf>
    <xf numFmtId="0" fontId="23" fillId="0" borderId="1" xfId="0" applyFont="1" applyBorder="1" applyAlignment="1">
      <alignment wrapText="1"/>
    </xf>
    <xf numFmtId="0" fontId="24" fillId="0" borderId="1" xfId="0" applyFont="1" applyBorder="1"/>
    <xf numFmtId="0" fontId="7" fillId="0" borderId="1" xfId="0" applyFont="1" applyBorder="1" applyAlignment="1">
      <alignment horizontal="left"/>
    </xf>
    <xf numFmtId="0" fontId="25" fillId="0" borderId="1" xfId="0" applyFont="1" applyBorder="1" applyAlignment="1">
      <alignment horizontal="left"/>
    </xf>
    <xf numFmtId="0" fontId="26" fillId="0" borderId="1" xfId="0" applyFont="1" applyBorder="1" applyAlignment="1">
      <alignment wrapText="1"/>
    </xf>
    <xf numFmtId="164" fontId="4" fillId="0" borderId="1" xfId="0" applyNumberFormat="1" applyFont="1" applyBorder="1" applyAlignment="1">
      <alignment horizontal="right"/>
    </xf>
    <xf numFmtId="0" fontId="15" fillId="0" borderId="1" xfId="0" applyFont="1" applyBorder="1" applyAlignment="1">
      <alignment wrapText="1"/>
    </xf>
    <xf numFmtId="10" fontId="4" fillId="0" borderId="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da.gov/media/137116/download" TargetMode="External"/><Relationship Id="rId299" Type="http://schemas.openxmlformats.org/officeDocument/2006/relationships/hyperlink" Target="https://www.precigenome.com/coronavirus-covid19-pcr-assay" TargetMode="External"/><Relationship Id="rId21" Type="http://schemas.openxmlformats.org/officeDocument/2006/relationships/hyperlink" Target="https://www.fda.gov/media/154336/download" TargetMode="External"/><Relationship Id="rId63" Type="http://schemas.openxmlformats.org/officeDocument/2006/relationships/hyperlink" Target="https://www.fda.gov/media/154991/download" TargetMode="External"/><Relationship Id="rId159" Type="http://schemas.openxmlformats.org/officeDocument/2006/relationships/hyperlink" Target="https://perkinelmer-appliedgenomics.com/home/products/sars-cov-2-real-time-rt-pcr-assay-ce-ivd/" TargetMode="External"/><Relationship Id="rId324" Type="http://schemas.openxmlformats.org/officeDocument/2006/relationships/hyperlink" Target="https://www.fda.gov/media/138345/download" TargetMode="External"/><Relationship Id="rId366" Type="http://schemas.openxmlformats.org/officeDocument/2006/relationships/hyperlink" Target="http://www.primerdesign.co.uk/home" TargetMode="External"/><Relationship Id="rId170" Type="http://schemas.openxmlformats.org/officeDocument/2006/relationships/hyperlink" Target="https://www.hologic.com/" TargetMode="External"/><Relationship Id="rId226" Type="http://schemas.openxmlformats.org/officeDocument/2006/relationships/hyperlink" Target="https://www.fda.gov/media/138776/download" TargetMode="External"/><Relationship Id="rId268" Type="http://schemas.openxmlformats.org/officeDocument/2006/relationships/hyperlink" Target="https://www.fda.gov/media/141795/download" TargetMode="External"/><Relationship Id="rId32" Type="http://schemas.openxmlformats.org/officeDocument/2006/relationships/hyperlink" Target="https://www.molecular.abbott/us/en/products/instrumentation/alinity-m-instrument" TargetMode="External"/><Relationship Id="rId74" Type="http://schemas.openxmlformats.org/officeDocument/2006/relationships/hyperlink" Target="https://www.orthoclinicaldiagnostics.com/global/covid19/antigen-test" TargetMode="External"/><Relationship Id="rId128" Type="http://schemas.openxmlformats.org/officeDocument/2006/relationships/hyperlink" Target="https://inteliswab.com/" TargetMode="External"/><Relationship Id="rId335" Type="http://schemas.openxmlformats.org/officeDocument/2006/relationships/hyperlink" Target="https://www.fda.gov/media/137935/download" TargetMode="External"/><Relationship Id="rId5" Type="http://schemas.openxmlformats.org/officeDocument/2006/relationships/hyperlink" Target="https://www.fda.gov/media/156967/download" TargetMode="External"/><Relationship Id="rId181" Type="http://schemas.openxmlformats.org/officeDocument/2006/relationships/hyperlink" Target="https://quickvueathome.com/" TargetMode="External"/><Relationship Id="rId237" Type="http://schemas.openxmlformats.org/officeDocument/2006/relationships/hyperlink" Target="https://www.fda.gov/media/142905/download" TargetMode="External"/><Relationship Id="rId279" Type="http://schemas.openxmlformats.org/officeDocument/2006/relationships/hyperlink" Target="https://www.fda.gov/media/141057/download" TargetMode="External"/><Relationship Id="rId43" Type="http://schemas.openxmlformats.org/officeDocument/2006/relationships/hyperlink" Target="https://www.fda.gov/media/144574/download" TargetMode="External"/><Relationship Id="rId139" Type="http://schemas.openxmlformats.org/officeDocument/2006/relationships/hyperlink" Target="https://www.fda.gov/media/149055/download" TargetMode="External"/><Relationship Id="rId290" Type="http://schemas.openxmlformats.org/officeDocument/2006/relationships/hyperlink" Target="https://www.fda.gov/media/140073/download" TargetMode="External"/><Relationship Id="rId304" Type="http://schemas.openxmlformats.org/officeDocument/2006/relationships/hyperlink" Target="https://www.fda.gov/media/139296/download" TargetMode="External"/><Relationship Id="rId346" Type="http://schemas.openxmlformats.org/officeDocument/2006/relationships/hyperlink" Target="https://www.fda.gov/media/137302/download" TargetMode="External"/><Relationship Id="rId85" Type="http://schemas.openxmlformats.org/officeDocument/2006/relationships/hyperlink" Target="https://www.thermofisher.com/order/catalog/product/A47814" TargetMode="External"/><Relationship Id="rId150" Type="http://schemas.openxmlformats.org/officeDocument/2006/relationships/hyperlink" Target="https://www.fda.gov/media/147800/download" TargetMode="External"/><Relationship Id="rId192" Type="http://schemas.openxmlformats.org/officeDocument/2006/relationships/hyperlink" Target="http://www.pbmc.com/" TargetMode="External"/><Relationship Id="rId206" Type="http://schemas.openxmlformats.org/officeDocument/2006/relationships/hyperlink" Target="https://www.matmacorp.com/" TargetMode="External"/><Relationship Id="rId248" Type="http://schemas.openxmlformats.org/officeDocument/2006/relationships/hyperlink" Target="https://www.fda.gov/media/142379/download" TargetMode="External"/><Relationship Id="rId12" Type="http://schemas.openxmlformats.org/officeDocument/2006/relationships/hyperlink" Target="https://www.m2dx.com/services-4" TargetMode="External"/><Relationship Id="rId108" Type="http://schemas.openxmlformats.org/officeDocument/2006/relationships/hyperlink" Target="https://www.enzolifesciences.com/ENZ-GEN215/ampiprobe-sars-cov-2-assay-kit/" TargetMode="External"/><Relationship Id="rId315" Type="http://schemas.openxmlformats.org/officeDocument/2006/relationships/hyperlink" Target="https://www.fda.gov/media/138786/download" TargetMode="External"/><Relationship Id="rId357" Type="http://schemas.openxmlformats.org/officeDocument/2006/relationships/hyperlink" Target="https://www.fda.gov/media/140354/download" TargetMode="External"/><Relationship Id="rId54" Type="http://schemas.openxmlformats.org/officeDocument/2006/relationships/hyperlink" Target="https://detect.com/" TargetMode="External"/><Relationship Id="rId96" Type="http://schemas.openxmlformats.org/officeDocument/2006/relationships/hyperlink" Target="https://www.fda.gov/media/151761/download" TargetMode="External"/><Relationship Id="rId161" Type="http://schemas.openxmlformats.org/officeDocument/2006/relationships/hyperlink" Target="https://www.fda.gov/media/137885/download" TargetMode="External"/><Relationship Id="rId217" Type="http://schemas.openxmlformats.org/officeDocument/2006/relationships/hyperlink" Target="https://www.washingtonpost.com/nation/2020/11/18/home-test-coronavirus-covid-fda/" TargetMode="External"/><Relationship Id="rId259" Type="http://schemas.openxmlformats.org/officeDocument/2006/relationships/hyperlink" Target="https://www.fda.gov/media/142228/download" TargetMode="External"/><Relationship Id="rId23" Type="http://schemas.openxmlformats.org/officeDocument/2006/relationships/hyperlink" Target="https://www.fda.gov/media/156641/download" TargetMode="External"/><Relationship Id="rId119" Type="http://schemas.openxmlformats.org/officeDocument/2006/relationships/hyperlink" Target="https://www.fda.gov/media/139049/download" TargetMode="External"/><Relationship Id="rId270" Type="http://schemas.openxmlformats.org/officeDocument/2006/relationships/hyperlink" Target="https://www.t2biosystems.com/products-technology/t2sars-cov-2-panel/" TargetMode="External"/><Relationship Id="rId326" Type="http://schemas.openxmlformats.org/officeDocument/2006/relationships/hyperlink" Target="https://www.fda.gov/media/138290/download" TargetMode="External"/><Relationship Id="rId65" Type="http://schemas.openxmlformats.org/officeDocument/2006/relationships/hyperlink" Target="https://www.fda.gov/media/141887/download" TargetMode="External"/><Relationship Id="rId130" Type="http://schemas.openxmlformats.org/officeDocument/2006/relationships/hyperlink" Target="https://inteliswab.com/" TargetMode="External"/><Relationship Id="rId368" Type="http://schemas.openxmlformats.org/officeDocument/2006/relationships/hyperlink" Target="https://www.fda.gov/media/136282/download" TargetMode="External"/><Relationship Id="rId172" Type="http://schemas.openxmlformats.org/officeDocument/2006/relationships/hyperlink" Target="https://www.hologic.com/" TargetMode="External"/><Relationship Id="rId228" Type="http://schemas.openxmlformats.org/officeDocument/2006/relationships/hyperlink" Target="https://www.fda.gov/media/136809/download" TargetMode="External"/><Relationship Id="rId281" Type="http://schemas.openxmlformats.org/officeDocument/2006/relationships/hyperlink" Target="https://www.veladx.com/product/qpcr-respiratory-viruses/virokey-sars-cov-2-rt-pcr-test-v2.html" TargetMode="External"/><Relationship Id="rId337" Type="http://schemas.openxmlformats.org/officeDocument/2006/relationships/hyperlink" Target="https://www.fda.gov/media/137895/download" TargetMode="External"/><Relationship Id="rId34" Type="http://schemas.openxmlformats.org/officeDocument/2006/relationships/hyperlink" Target="https://www.zymoresearch.com/pages/quick-sars-cov-2-multiplex-kit" TargetMode="External"/><Relationship Id="rId76" Type="http://schemas.openxmlformats.org/officeDocument/2006/relationships/hyperlink" Target="https://www.meridianbioscience.com/diagnostics/platforms/molecular/revogene/" TargetMode="External"/><Relationship Id="rId141" Type="http://schemas.openxmlformats.org/officeDocument/2006/relationships/hyperlink" Target="https://www.fda.gov/media/145134/download" TargetMode="External"/><Relationship Id="rId7" Type="http://schemas.openxmlformats.org/officeDocument/2006/relationships/hyperlink" Target="https://www.fda.gov/media/156954/download" TargetMode="External"/><Relationship Id="rId183" Type="http://schemas.openxmlformats.org/officeDocument/2006/relationships/hyperlink" Target="https://www.bio-rad.com/en-us/life-science-research/news/bio-rads-multi-target-reliance-sars-cov-2-flua-flub-rt-pcr-reliance-sars-cov-2-rt-pcr-assay-kits-granted-fda-emergency-use-authorization?ID=Bio-Rad-s-Multi-Targ_1613157218" TargetMode="External"/><Relationship Id="rId239" Type="http://schemas.openxmlformats.org/officeDocument/2006/relationships/hyperlink" Target="https://www.fda.gov/media/142800/download" TargetMode="External"/><Relationship Id="rId250" Type="http://schemas.openxmlformats.org/officeDocument/2006/relationships/hyperlink" Target="https://www.cepheid.com/coronavirus-product-resources" TargetMode="External"/><Relationship Id="rId292" Type="http://schemas.openxmlformats.org/officeDocument/2006/relationships/hyperlink" Target="https://www.fda.gov/media/139941/download" TargetMode="External"/><Relationship Id="rId306" Type="http://schemas.openxmlformats.org/officeDocument/2006/relationships/hyperlink" Target="https://www.fda.gov/media/139279/download" TargetMode="External"/><Relationship Id="rId45" Type="http://schemas.openxmlformats.org/officeDocument/2006/relationships/hyperlink" Target="https://www.fda.gov/media/155490/download" TargetMode="External"/><Relationship Id="rId87" Type="http://schemas.openxmlformats.org/officeDocument/2006/relationships/hyperlink" Target="https://www.celltrion.com/en-us/kit/DiatrustAg" TargetMode="External"/><Relationship Id="rId110" Type="http://schemas.openxmlformats.org/officeDocument/2006/relationships/hyperlink" Target="https://www.ellumehealth.com/covid19-response/" TargetMode="External"/><Relationship Id="rId348" Type="http://schemas.openxmlformats.org/officeDocument/2006/relationships/hyperlink" Target="https://www.fda.gov/media/137178/download" TargetMode="External"/><Relationship Id="rId152" Type="http://schemas.openxmlformats.org/officeDocument/2006/relationships/hyperlink" Target="https://www.celltrion.com/en-us/kit/diatrust" TargetMode="External"/><Relationship Id="rId194" Type="http://schemas.openxmlformats.org/officeDocument/2006/relationships/hyperlink" Target="https://www.fda.gov/media/136472/download" TargetMode="External"/><Relationship Id="rId208" Type="http://schemas.openxmlformats.org/officeDocument/2006/relationships/hyperlink" Target="https://www.quidel.com/immunoassays/quickvue-sars-antigen-test" TargetMode="External"/><Relationship Id="rId261" Type="http://schemas.openxmlformats.org/officeDocument/2006/relationships/hyperlink" Target="https://www.fda.gov/media/141935/download" TargetMode="External"/><Relationship Id="rId14" Type="http://schemas.openxmlformats.org/officeDocument/2006/relationships/hyperlink" Target="https://www.fda.gov/media/156102/download" TargetMode="External"/><Relationship Id="rId56" Type="http://schemas.openxmlformats.org/officeDocument/2006/relationships/hyperlink" Target="https://accessbio.net/products/covid-19-detection-kits/carestart-covid-19-antigen-home-test" TargetMode="External"/><Relationship Id="rId317" Type="http://schemas.openxmlformats.org/officeDocument/2006/relationships/hyperlink" Target="https://www.fda.gov/media/138685/download" TargetMode="External"/><Relationship Id="rId359" Type="http://schemas.openxmlformats.org/officeDocument/2006/relationships/hyperlink" Target="https://www.fda.gov/media/136786/download" TargetMode="External"/><Relationship Id="rId98" Type="http://schemas.openxmlformats.org/officeDocument/2006/relationships/hyperlink" Target="https://www.fda.gov/media/151383/download" TargetMode="External"/><Relationship Id="rId121" Type="http://schemas.openxmlformats.org/officeDocument/2006/relationships/hyperlink" Target="https://www.fda.gov/media/150268/download" TargetMode="External"/><Relationship Id="rId163" Type="http://schemas.openxmlformats.org/officeDocument/2006/relationships/hyperlink" Target="https://www.fda.gov/media/147265/download" TargetMode="External"/><Relationship Id="rId219" Type="http://schemas.openxmlformats.org/officeDocument/2006/relationships/hyperlink" Target="http://www.zeesandx.com/products/sars-cov-2-test-kit-real-time-pcr.html" TargetMode="External"/><Relationship Id="rId370" Type="http://schemas.openxmlformats.org/officeDocument/2006/relationships/hyperlink" Target="https://www.fda.gov/media/136156/download" TargetMode="External"/><Relationship Id="rId230" Type="http://schemas.openxmlformats.org/officeDocument/2006/relationships/hyperlink" Target="https://www.fda.gov/media/143270/download" TargetMode="External"/><Relationship Id="rId25" Type="http://schemas.openxmlformats.org/officeDocument/2006/relationships/hyperlink" Target="https://www.fda.gov/media/147312/download" TargetMode="External"/><Relationship Id="rId67" Type="http://schemas.openxmlformats.org/officeDocument/2006/relationships/hyperlink" Target="https://www.fda.gov/media/139755/download" TargetMode="External"/><Relationship Id="rId272" Type="http://schemas.openxmlformats.org/officeDocument/2006/relationships/hyperlink" Target="https://www.fda.gov/media/141765/download" TargetMode="External"/><Relationship Id="rId328" Type="http://schemas.openxmlformats.org/officeDocument/2006/relationships/hyperlink" Target="https://www.fda.gov/media/138303/download" TargetMode="External"/><Relationship Id="rId132" Type="http://schemas.openxmlformats.org/officeDocument/2006/relationships/hyperlink" Target="https://inteliswab.com/" TargetMode="External"/><Relationship Id="rId174" Type="http://schemas.openxmlformats.org/officeDocument/2006/relationships/hyperlink" Target="https://www.lumiradx.com/us-en/what-we-do/diagnostics/fast-lab-solutions/rna-star-complete" TargetMode="External"/><Relationship Id="rId241" Type="http://schemas.openxmlformats.org/officeDocument/2006/relationships/hyperlink" Target="https://www.fda.gov/media/142696/download" TargetMode="External"/><Relationship Id="rId15" Type="http://schemas.openxmlformats.org/officeDocument/2006/relationships/hyperlink" Target="https://uhohlabs.com/" TargetMode="External"/><Relationship Id="rId36" Type="http://schemas.openxmlformats.org/officeDocument/2006/relationships/hyperlink" Target="https://www.nanoditech.com/products-Nano-Check-TM-COVID-19-Antigen-Test/31" TargetMode="External"/><Relationship Id="rId57" Type="http://schemas.openxmlformats.org/officeDocument/2006/relationships/hyperlink" Target="https://www.fda.gov/media/147254/download" TargetMode="External"/><Relationship Id="rId262" Type="http://schemas.openxmlformats.org/officeDocument/2006/relationships/hyperlink" Target="https://billiontoone.com/" TargetMode="External"/><Relationship Id="rId283" Type="http://schemas.openxmlformats.org/officeDocument/2006/relationships/hyperlink" Target="https://www.fda.gov/media/140425/download" TargetMode="External"/><Relationship Id="rId318" Type="http://schemas.openxmlformats.org/officeDocument/2006/relationships/hyperlink" Target="https://www.fda.gov/media/138654/download" TargetMode="External"/><Relationship Id="rId339" Type="http://schemas.openxmlformats.org/officeDocument/2006/relationships/hyperlink" Target="https://www.fda.gov/media/137746/download" TargetMode="External"/><Relationship Id="rId78" Type="http://schemas.openxmlformats.org/officeDocument/2006/relationships/hyperlink" Target="https://www.letsgetchecked.com/us/en/home-coronavirus-test/" TargetMode="External"/><Relationship Id="rId99" Type="http://schemas.openxmlformats.org/officeDocument/2006/relationships/hyperlink" Target="https://go.qiagen.com/QIAreach-SARS-CoV2-Antigen-Test-LearnMore" TargetMode="External"/><Relationship Id="rId101" Type="http://schemas.openxmlformats.org/officeDocument/2006/relationships/hyperlink" Target="https://www.thermofisher.com/order/catalog/product/A47814" TargetMode="External"/><Relationship Id="rId122" Type="http://schemas.openxmlformats.org/officeDocument/2006/relationships/hyperlink" Target="https://wrencovidtesting.com/" TargetMode="External"/><Relationship Id="rId143" Type="http://schemas.openxmlformats.org/officeDocument/2006/relationships/hyperlink" Target="https://www.fda.gov/media/136816/download" TargetMode="External"/><Relationship Id="rId164" Type="http://schemas.openxmlformats.org/officeDocument/2006/relationships/hyperlink" Target="https://www.fda.gov/media/147247/download" TargetMode="External"/><Relationship Id="rId185" Type="http://schemas.openxmlformats.org/officeDocument/2006/relationships/hyperlink" Target="https://www.fda.gov/media/145938/download" TargetMode="External"/><Relationship Id="rId350" Type="http://schemas.openxmlformats.org/officeDocument/2006/relationships/hyperlink" Target="https://traxconnects.com/" TargetMode="External"/><Relationship Id="rId371" Type="http://schemas.openxmlformats.org/officeDocument/2006/relationships/hyperlink" Target="https://www.hologic.com/" TargetMode="External"/><Relationship Id="rId9" Type="http://schemas.openxmlformats.org/officeDocument/2006/relationships/hyperlink" Target="https://www.fda.gov/media/147548/download" TargetMode="External"/><Relationship Id="rId210" Type="http://schemas.openxmlformats.org/officeDocument/2006/relationships/hyperlink" Target="https://cepheid.widen.net/s/smkqlhjvzp" TargetMode="External"/><Relationship Id="rId26" Type="http://schemas.openxmlformats.org/officeDocument/2006/relationships/hyperlink" Target="https://www.diasorin.com/en/news/liaisonr-sars-cov-2-ag" TargetMode="External"/><Relationship Id="rId231" Type="http://schemas.openxmlformats.org/officeDocument/2006/relationships/hyperlink" Target="https://www.celltrion.com/en-us/kit/sampinute" TargetMode="External"/><Relationship Id="rId252" Type="http://schemas.openxmlformats.org/officeDocument/2006/relationships/hyperlink" Target="https://www.cepheid.com/" TargetMode="External"/><Relationship Id="rId273" Type="http://schemas.openxmlformats.org/officeDocument/2006/relationships/hyperlink" Target="https://mammoth.bio/diagnostics/" TargetMode="External"/><Relationship Id="rId294" Type="http://schemas.openxmlformats.org/officeDocument/2006/relationships/hyperlink" Target="https://www.fda.gov/media/139832/download" TargetMode="External"/><Relationship Id="rId308" Type="http://schemas.openxmlformats.org/officeDocument/2006/relationships/hyperlink" Target="https://www.fda.gov/media/138928/download" TargetMode="External"/><Relationship Id="rId329" Type="http://schemas.openxmlformats.org/officeDocument/2006/relationships/hyperlink" Target="http://www.solgent.com/english/sub03020102/view/id/45" TargetMode="External"/><Relationship Id="rId47" Type="http://schemas.openxmlformats.org/officeDocument/2006/relationships/hyperlink" Target="https://www.fda.gov/media/155634/download" TargetMode="External"/><Relationship Id="rId68" Type="http://schemas.openxmlformats.org/officeDocument/2006/relationships/hyperlink" Target="https://www.bd.com/en-us/offerings/capabilities/microbiology-solutions/point-of-care-testing/bd-veritor-sars-cov-2" TargetMode="External"/><Relationship Id="rId89" Type="http://schemas.openxmlformats.org/officeDocument/2006/relationships/hyperlink" Target="https://www.xtravahealth.com/spera-covid19-antigen-test" TargetMode="External"/><Relationship Id="rId112" Type="http://schemas.openxmlformats.org/officeDocument/2006/relationships/hyperlink" Target="https://www.thermofisher.com/search/browse/category/us/en/90231006/COVID%20Testing%20Kits" TargetMode="External"/><Relationship Id="rId133" Type="http://schemas.openxmlformats.org/officeDocument/2006/relationships/hyperlink" Target="https://www.fda.gov/media/147688/download" TargetMode="External"/><Relationship Id="rId154" Type="http://schemas.openxmlformats.org/officeDocument/2006/relationships/hyperlink" Target="https://www.biosearchtech.com/products/pcr-kits-and-reagents/pathogen-detection/2019-ncov-cdc-probe-and-primer-kit-for-sars-cov-2" TargetMode="External"/><Relationship Id="rId175" Type="http://schemas.openxmlformats.org/officeDocument/2006/relationships/hyperlink" Target="https://www.fda.gov/media/137583/download" TargetMode="External"/><Relationship Id="rId340" Type="http://schemas.openxmlformats.org/officeDocument/2006/relationships/hyperlink" Target="https://sherlock.bio/sherlock-biosciences-receives-fda-emergency-use-authorization-for-crispr-sars-cov-2-rapid-diagnostic/" TargetMode="External"/><Relationship Id="rId361" Type="http://schemas.openxmlformats.org/officeDocument/2006/relationships/hyperlink" Target="https://www.fda.gov/media/136687/download" TargetMode="External"/><Relationship Id="rId196" Type="http://schemas.openxmlformats.org/officeDocument/2006/relationships/hyperlink" Target="https://www.fda.gov/media/141997/download" TargetMode="External"/><Relationship Id="rId200" Type="http://schemas.openxmlformats.org/officeDocument/2006/relationships/hyperlink" Target="https://www.quanterix.com/press-releases/quanterix-receives-fda-emergency-use-authorization-for-sars-cov-2-n-protein-antigen-test/" TargetMode="External"/><Relationship Id="rId16" Type="http://schemas.openxmlformats.org/officeDocument/2006/relationships/hyperlink" Target="https://www.fda.gov/media/136353/download" TargetMode="External"/><Relationship Id="rId221" Type="http://schemas.openxmlformats.org/officeDocument/2006/relationships/hyperlink" Target="https://www.biomerieux-diagnostics.com/sars-cov-2-r-gene" TargetMode="External"/><Relationship Id="rId242" Type="http://schemas.openxmlformats.org/officeDocument/2006/relationships/hyperlink" Target="https://www.biofiredx.com/covid-19/" TargetMode="External"/><Relationship Id="rId263" Type="http://schemas.openxmlformats.org/officeDocument/2006/relationships/hyperlink" Target="https://www.fda.gov/media/141823/download" TargetMode="External"/><Relationship Id="rId284" Type="http://schemas.openxmlformats.org/officeDocument/2006/relationships/hyperlink" Target="https://www.fda.gov/media/140230/download" TargetMode="External"/><Relationship Id="rId319" Type="http://schemas.openxmlformats.org/officeDocument/2006/relationships/hyperlink" Target="https://www.phosphorus.com/covid-19-rt-qpcr-test" TargetMode="External"/><Relationship Id="rId37" Type="http://schemas.openxmlformats.org/officeDocument/2006/relationships/hyperlink" Target="https://www.fda.gov/media/141570/download" TargetMode="External"/><Relationship Id="rId58" Type="http://schemas.openxmlformats.org/officeDocument/2006/relationships/hyperlink" Target="https://www.abbott.com/corpnewsroom/diagnostics-testing/over-the-counter-rapid-COVID-19-testing-in-your-hands.html" TargetMode="External"/><Relationship Id="rId79" Type="http://schemas.openxmlformats.org/officeDocument/2006/relationships/hyperlink" Target="https://www.fda.gov/media/153943/download" TargetMode="External"/><Relationship Id="rId102" Type="http://schemas.openxmlformats.org/officeDocument/2006/relationships/hyperlink" Target="https://www.fda.gov/media/138059/download" TargetMode="External"/><Relationship Id="rId123" Type="http://schemas.openxmlformats.org/officeDocument/2006/relationships/hyperlink" Target="https://www.fda.gov/media/150271/download" TargetMode="External"/><Relationship Id="rId144" Type="http://schemas.openxmlformats.org/officeDocument/2006/relationships/hyperlink" Target="https://www.fda.gov/media/136816/download" TargetMode="External"/><Relationship Id="rId330" Type="http://schemas.openxmlformats.org/officeDocument/2006/relationships/hyperlink" Target="https://www.fda.gov/media/138307/download" TargetMode="External"/><Relationship Id="rId90" Type="http://schemas.openxmlformats.org/officeDocument/2006/relationships/hyperlink" Target="https://www.fda.gov/media/153175/download" TargetMode="External"/><Relationship Id="rId165" Type="http://schemas.openxmlformats.org/officeDocument/2006/relationships/hyperlink" Target="https://www.fda.gov/media/147016/download" TargetMode="External"/><Relationship Id="rId186" Type="http://schemas.openxmlformats.org/officeDocument/2006/relationships/hyperlink" Target="https://www.diagnostic.grifols.com/en/sars-cov-2-testing" TargetMode="External"/><Relationship Id="rId351" Type="http://schemas.openxmlformats.org/officeDocument/2006/relationships/hyperlink" Target="https://www.fda.gov/media/140073/download" TargetMode="External"/><Relationship Id="rId372" Type="http://schemas.openxmlformats.org/officeDocument/2006/relationships/hyperlink" Target="https://www.fda.gov/media/135847/download" TargetMode="External"/><Relationship Id="rId211" Type="http://schemas.openxmlformats.org/officeDocument/2006/relationships/hyperlink" Target="https://www.fda.gov/media/140235/download" TargetMode="External"/><Relationship Id="rId232" Type="http://schemas.openxmlformats.org/officeDocument/2006/relationships/hyperlink" Target="https://www.fda.gov/media/142704/download" TargetMode="External"/><Relationship Id="rId253" Type="http://schemas.openxmlformats.org/officeDocument/2006/relationships/hyperlink" Target="https://www.fda.gov/media/142363/download" TargetMode="External"/><Relationship Id="rId274" Type="http://schemas.openxmlformats.org/officeDocument/2006/relationships/hyperlink" Target="https://www.fda.gov/media/141246/download" TargetMode="External"/><Relationship Id="rId295" Type="http://schemas.openxmlformats.org/officeDocument/2006/relationships/hyperlink" Target="https://www.fda.gov/media/139832/download" TargetMode="External"/><Relationship Id="rId309" Type="http://schemas.openxmlformats.org/officeDocument/2006/relationships/hyperlink" Target="https://www.fda.gov/media/138818/download" TargetMode="External"/><Relationship Id="rId27" Type="http://schemas.openxmlformats.org/officeDocument/2006/relationships/hyperlink" Target="https://www.fda.gov/media/141304/download" TargetMode="External"/><Relationship Id="rId48" Type="http://schemas.openxmlformats.org/officeDocument/2006/relationships/hyperlink" Target="https://www.maximbio.com/cleardetect-covid-19-ag-home-test" TargetMode="External"/><Relationship Id="rId69" Type="http://schemas.openxmlformats.org/officeDocument/2006/relationships/hyperlink" Target="https://www.fda.gov/media/154584/download" TargetMode="External"/><Relationship Id="rId113" Type="http://schemas.openxmlformats.org/officeDocument/2006/relationships/hyperlink" Target="https://www.fda.gov/media/146935/download" TargetMode="External"/><Relationship Id="rId134" Type="http://schemas.openxmlformats.org/officeDocument/2006/relationships/hyperlink" Target="https://www.fda.gov/media/147680/download" TargetMode="External"/><Relationship Id="rId320" Type="http://schemas.openxmlformats.org/officeDocument/2006/relationships/hyperlink" Target="https://www.fda.gov/media/143935/download" TargetMode="External"/><Relationship Id="rId80" Type="http://schemas.openxmlformats.org/officeDocument/2006/relationships/hyperlink" Target="https://www.fda.gov/media/153923/download" TargetMode="External"/><Relationship Id="rId155" Type="http://schemas.openxmlformats.org/officeDocument/2006/relationships/hyperlink" Target="https://www.fda.gov/media/147578/download" TargetMode="External"/><Relationship Id="rId176" Type="http://schemas.openxmlformats.org/officeDocument/2006/relationships/hyperlink" Target="https://www.accessdata.fda.gov/cdrh_docs/pdf20/DEN200031.pdf" TargetMode="External"/><Relationship Id="rId197" Type="http://schemas.openxmlformats.org/officeDocument/2006/relationships/hyperlink" Target="https://www.fda.gov/media/145265/download" TargetMode="External"/><Relationship Id="rId341" Type="http://schemas.openxmlformats.org/officeDocument/2006/relationships/hyperlink" Target="https://www.fda.gov/media/137489/download" TargetMode="External"/><Relationship Id="rId362" Type="http://schemas.openxmlformats.org/officeDocument/2006/relationships/hyperlink" Target="https://www.fda.gov/media/136621/download" TargetMode="External"/><Relationship Id="rId201" Type="http://schemas.openxmlformats.org/officeDocument/2006/relationships/hyperlink" Target="https://www.fda.gov/media/139743/download" TargetMode="External"/><Relationship Id="rId222" Type="http://schemas.openxmlformats.org/officeDocument/2006/relationships/hyperlink" Target="https://www.fda.gov/media/141997/download" TargetMode="External"/><Relationship Id="rId243" Type="http://schemas.openxmlformats.org/officeDocument/2006/relationships/hyperlink" Target="https://www.fda.gov/media/142418/download" TargetMode="External"/><Relationship Id="rId264" Type="http://schemas.openxmlformats.org/officeDocument/2006/relationships/hyperlink" Target="https://bioeksen.com.tr/en/direct-rtqpcr-sarscov2-1" TargetMode="External"/><Relationship Id="rId285" Type="http://schemas.openxmlformats.org/officeDocument/2006/relationships/hyperlink" Target="https://www.fda.gov/media/140229/download" TargetMode="External"/><Relationship Id="rId17" Type="http://schemas.openxmlformats.org/officeDocument/2006/relationships/hyperlink" Target="https://www.fda.gov/media/145931/download" TargetMode="External"/><Relationship Id="rId38" Type="http://schemas.openxmlformats.org/officeDocument/2006/relationships/hyperlink" Target="https://www.abbott.com/BinaxNOW-Test-NAVICA-App.html" TargetMode="External"/><Relationship Id="rId59" Type="http://schemas.openxmlformats.org/officeDocument/2006/relationships/hyperlink" Target="https://www.fda.gov/media/147259/download" TargetMode="External"/><Relationship Id="rId103" Type="http://schemas.openxmlformats.org/officeDocument/2006/relationships/hyperlink" Target="https://adnas.com/covid-19-testing-platform/" TargetMode="External"/><Relationship Id="rId124" Type="http://schemas.openxmlformats.org/officeDocument/2006/relationships/hyperlink" Target="https://wrencovidtesting.com/" TargetMode="External"/><Relationship Id="rId310" Type="http://schemas.openxmlformats.org/officeDocument/2006/relationships/hyperlink" Target="https://tidelaboratories.com/" TargetMode="External"/><Relationship Id="rId70" Type="http://schemas.openxmlformats.org/officeDocument/2006/relationships/hyperlink" Target="https://healthpulsenow.org/test" TargetMode="External"/><Relationship Id="rId91" Type="http://schemas.openxmlformats.org/officeDocument/2006/relationships/hyperlink" Target="https://www.lighthouselabservices.com/covidnow-salivanow-assays/" TargetMode="External"/><Relationship Id="rId145" Type="http://schemas.openxmlformats.org/officeDocument/2006/relationships/hyperlink" Target="https://www.fda.gov/media/138761/download" TargetMode="External"/><Relationship Id="rId166" Type="http://schemas.openxmlformats.org/officeDocument/2006/relationships/hyperlink" Target="https://bdveritor.bd.com/en-us/rapid-antigen-testing" TargetMode="External"/><Relationship Id="rId187" Type="http://schemas.openxmlformats.org/officeDocument/2006/relationships/hyperlink" Target="https://www.fda.gov/media/145917/download" TargetMode="External"/><Relationship Id="rId331" Type="http://schemas.openxmlformats.org/officeDocument/2006/relationships/hyperlink" Target="http://www.seasunbio.com/images/pdf/IFU%20AQ-TOP%20COVID-19%20rapid%20molecular%20test.pdf" TargetMode="External"/><Relationship Id="rId352" Type="http://schemas.openxmlformats.org/officeDocument/2006/relationships/hyperlink" Target="https://traxconnects.com/" TargetMode="External"/><Relationship Id="rId1" Type="http://schemas.openxmlformats.org/officeDocument/2006/relationships/hyperlink" Target="https://www.fda.gov/media/155125/download" TargetMode="External"/><Relationship Id="rId212" Type="http://schemas.openxmlformats.org/officeDocument/2006/relationships/hyperlink" Target="https://www.fda.gov/media/140234/download" TargetMode="External"/><Relationship Id="rId233" Type="http://schemas.openxmlformats.org/officeDocument/2006/relationships/hyperlink" Target="https://www.fda.gov/media/142704/download" TargetMode="External"/><Relationship Id="rId254" Type="http://schemas.openxmlformats.org/officeDocument/2006/relationships/hyperlink" Target="https://www.fda.gov/media/142363/download" TargetMode="External"/><Relationship Id="rId28" Type="http://schemas.openxmlformats.org/officeDocument/2006/relationships/hyperlink" Target="https://www.fda.gov/media/141304/download" TargetMode="External"/><Relationship Id="rId49" Type="http://schemas.openxmlformats.org/officeDocument/2006/relationships/hyperlink" Target="https://www.fda.gov/media/155640/download" TargetMode="External"/><Relationship Id="rId114" Type="http://schemas.openxmlformats.org/officeDocument/2006/relationships/hyperlink" Target="https://www.twistbioscience.com/resources/product-sheet/sars-cov-2-ngs-assay-ruo-product-sheet" TargetMode="External"/><Relationship Id="rId275" Type="http://schemas.openxmlformats.org/officeDocument/2006/relationships/hyperlink" Target="https://www.fda.gov/media/141246/download" TargetMode="External"/><Relationship Id="rId296" Type="http://schemas.openxmlformats.org/officeDocument/2006/relationships/hyperlink" Target="https://www.fda.gov/media/139680/download" TargetMode="External"/><Relationship Id="rId300" Type="http://schemas.openxmlformats.org/officeDocument/2006/relationships/hyperlink" Target="https://www.fda.gov/media/139527/download" TargetMode="External"/><Relationship Id="rId60" Type="http://schemas.openxmlformats.org/officeDocument/2006/relationships/hyperlink" Target="https://www.abbott.com/corpnewsroom/diagnostics-testing/over-the-counter-rapid-COVID-19-testing-in-your-hands.html" TargetMode="External"/><Relationship Id="rId81" Type="http://schemas.openxmlformats.org/officeDocument/2006/relationships/hyperlink" Target="https://ihealthlabs.com/" TargetMode="External"/><Relationship Id="rId135" Type="http://schemas.openxmlformats.org/officeDocument/2006/relationships/hyperlink" Target="https://www.fda.gov/media/149601/download" TargetMode="External"/><Relationship Id="rId156" Type="http://schemas.openxmlformats.org/officeDocument/2006/relationships/hyperlink" Target="https://www.fda.gov/media/147575/download" TargetMode="External"/><Relationship Id="rId177" Type="http://schemas.openxmlformats.org/officeDocument/2006/relationships/hyperlink" Target="https://www.quidel.com/molecular-diagnostics/solana-sars-cov-2-assay-m312" TargetMode="External"/><Relationship Id="rId198" Type="http://schemas.openxmlformats.org/officeDocument/2006/relationships/hyperlink" Target="https://www.bio-rad.com/en-us/product/reliance-sars-cov-2-rt-pcr-assay-kit?ID=QBJBAXTU86LJ" TargetMode="External"/><Relationship Id="rId321" Type="http://schemas.openxmlformats.org/officeDocument/2006/relationships/hyperlink" Target="https://www.gravitydiagnostics.com/upper-respiratory-testing/" TargetMode="External"/><Relationship Id="rId342" Type="http://schemas.openxmlformats.org/officeDocument/2006/relationships/hyperlink" Target="https://rheonix.com/covid-19/" TargetMode="External"/><Relationship Id="rId363" Type="http://schemas.openxmlformats.org/officeDocument/2006/relationships/hyperlink" Target="https://www.fda.gov/media/136565/download" TargetMode="External"/><Relationship Id="rId202" Type="http://schemas.openxmlformats.org/officeDocument/2006/relationships/hyperlink" Target="https://www.fda.gov/media/139743/download" TargetMode="External"/><Relationship Id="rId223" Type="http://schemas.openxmlformats.org/officeDocument/2006/relationships/hyperlink" Target="https://www.fda.gov/media/141997/download" TargetMode="External"/><Relationship Id="rId244" Type="http://schemas.openxmlformats.org/officeDocument/2006/relationships/hyperlink" Target="https://www.fda.gov/media/142418/download" TargetMode="External"/><Relationship Id="rId18" Type="http://schemas.openxmlformats.org/officeDocument/2006/relationships/hyperlink" Target="https://www.thermofisher.com/us/en/home/clinical/clinical-genomics/pathogen-detection-solutions/covid-19-sars-cov-2/multiplex.html" TargetMode="External"/><Relationship Id="rId39" Type="http://schemas.openxmlformats.org/officeDocument/2006/relationships/hyperlink" Target="https://www.fda.gov/media/141541/download" TargetMode="External"/><Relationship Id="rId265" Type="http://schemas.openxmlformats.org/officeDocument/2006/relationships/hyperlink" Target="https://www.fda.gov/media/141791/download" TargetMode="External"/><Relationship Id="rId286" Type="http://schemas.openxmlformats.org/officeDocument/2006/relationships/hyperlink" Target="https://www.fda.gov/media/140240/download" TargetMode="External"/><Relationship Id="rId50" Type="http://schemas.openxmlformats.org/officeDocument/2006/relationships/hyperlink" Target="https://mammoth.bio/covid/" TargetMode="External"/><Relationship Id="rId104" Type="http://schemas.openxmlformats.org/officeDocument/2006/relationships/hyperlink" Target="https://www.fda.gov/media/134922/download" TargetMode="External"/><Relationship Id="rId125" Type="http://schemas.openxmlformats.org/officeDocument/2006/relationships/hyperlink" Target="https://www.fda.gov/media/150278/download" TargetMode="External"/><Relationship Id="rId146" Type="http://schemas.openxmlformats.org/officeDocument/2006/relationships/hyperlink" Target="https://www.euroimmunblog.com/euroimmun-now-offers-a-complete-test-package-for-direct-detection-of-the-new-coronavirus-and-antibodies-against-sars-cov-2/" TargetMode="External"/><Relationship Id="rId167" Type="http://schemas.openxmlformats.org/officeDocument/2006/relationships/hyperlink" Target="https://www.fda.gov/media/147020/download" TargetMode="External"/><Relationship Id="rId188" Type="http://schemas.openxmlformats.org/officeDocument/2006/relationships/hyperlink" Target="https://www.visbymedical.com/covid-19-test/" TargetMode="External"/><Relationship Id="rId311" Type="http://schemas.openxmlformats.org/officeDocument/2006/relationships/hyperlink" Target="https://www.fda.gov/media/138822/download" TargetMode="External"/><Relationship Id="rId332" Type="http://schemas.openxmlformats.org/officeDocument/2006/relationships/hyperlink" Target="https://www.fulgentgenetics.com/covid19" TargetMode="External"/><Relationship Id="rId353" Type="http://schemas.openxmlformats.org/officeDocument/2006/relationships/hyperlink" Target="https://www.fda.gov/media/137120/download" TargetMode="External"/><Relationship Id="rId71" Type="http://schemas.openxmlformats.org/officeDocument/2006/relationships/hyperlink" Target="https://www.fda.gov/media/142919/download" TargetMode="External"/><Relationship Id="rId92" Type="http://schemas.openxmlformats.org/officeDocument/2006/relationships/hyperlink" Target="https://www.fda.gov/media/152698/download" TargetMode="External"/><Relationship Id="rId213" Type="http://schemas.openxmlformats.org/officeDocument/2006/relationships/hyperlink" Target="https://www.fda.gov/media/136231/download" TargetMode="External"/><Relationship Id="rId234" Type="http://schemas.openxmlformats.org/officeDocument/2006/relationships/hyperlink" Target="https://www.fda.gov/media/136112/download" TargetMode="External"/><Relationship Id="rId2" Type="http://schemas.openxmlformats.org/officeDocument/2006/relationships/hyperlink" Target="https://www.sdbiosensor.com/product/product_view?product_no=295" TargetMode="External"/><Relationship Id="rId29" Type="http://schemas.openxmlformats.org/officeDocument/2006/relationships/hyperlink" Target="https://www.fda.gov/media/151215/download" TargetMode="External"/><Relationship Id="rId255" Type="http://schemas.openxmlformats.org/officeDocument/2006/relationships/hyperlink" Target="https://www.fda.gov/media/141823/download" TargetMode="External"/><Relationship Id="rId276" Type="http://schemas.openxmlformats.org/officeDocument/2006/relationships/hyperlink" Target="https://www.fda.gov/media/141052/download" TargetMode="External"/><Relationship Id="rId297" Type="http://schemas.openxmlformats.org/officeDocument/2006/relationships/hyperlink" Target="https://www.fda.gov/media/139680/download" TargetMode="External"/><Relationship Id="rId40" Type="http://schemas.openxmlformats.org/officeDocument/2006/relationships/hyperlink" Target="https://www.fda.gov/media/136410/download" TargetMode="External"/><Relationship Id="rId115" Type="http://schemas.openxmlformats.org/officeDocument/2006/relationships/hyperlink" Target="https://www.fda.gov/media/150557/download" TargetMode="External"/><Relationship Id="rId136" Type="http://schemas.openxmlformats.org/officeDocument/2006/relationships/hyperlink" Target="https://www.thermofisher.com/us/en/home/clinical/clinical-genomics/pathogen-detection-solutions/covid-19-sars-cov-2/multiplex.html" TargetMode="External"/><Relationship Id="rId157" Type="http://schemas.openxmlformats.org/officeDocument/2006/relationships/hyperlink" Target="https://www.fda.gov/media/136049/download" TargetMode="External"/><Relationship Id="rId178" Type="http://schemas.openxmlformats.org/officeDocument/2006/relationships/hyperlink" Target="https://www.fda.gov/media/146470/download" TargetMode="External"/><Relationship Id="rId301" Type="http://schemas.openxmlformats.org/officeDocument/2006/relationships/hyperlink" Target="https://www.plexbio.com/" TargetMode="External"/><Relationship Id="rId322" Type="http://schemas.openxmlformats.org/officeDocument/2006/relationships/hyperlink" Target="https://www.fda.gov/media/138530/download" TargetMode="External"/><Relationship Id="rId343" Type="http://schemas.openxmlformats.org/officeDocument/2006/relationships/hyperlink" Target="https://www.fda.gov/media/137483/download" TargetMode="External"/><Relationship Id="rId364" Type="http://schemas.openxmlformats.org/officeDocument/2006/relationships/hyperlink" Target="https://www.fda.gov/media/136571/download" TargetMode="External"/><Relationship Id="rId61" Type="http://schemas.openxmlformats.org/officeDocument/2006/relationships/hyperlink" Target="https://www.fda.gov/media/147264/download" TargetMode="External"/><Relationship Id="rId82" Type="http://schemas.openxmlformats.org/officeDocument/2006/relationships/hyperlink" Target="https://www.fda.gov/media/152163/download" TargetMode="External"/><Relationship Id="rId199" Type="http://schemas.openxmlformats.org/officeDocument/2006/relationships/hyperlink" Target="https://www.fda.gov/media/144925/download" TargetMode="External"/><Relationship Id="rId203" Type="http://schemas.openxmlformats.org/officeDocument/2006/relationships/hyperlink" Target="https://www.fda.gov/media/136355/download" TargetMode="External"/><Relationship Id="rId19" Type="http://schemas.openxmlformats.org/officeDocument/2006/relationships/hyperlink" Target="https://www.fda.gov/media/148353/download" TargetMode="External"/><Relationship Id="rId224" Type="http://schemas.openxmlformats.org/officeDocument/2006/relationships/hyperlink" Target="https://www.fda.gov/media/136500/download" TargetMode="External"/><Relationship Id="rId245" Type="http://schemas.openxmlformats.org/officeDocument/2006/relationships/hyperlink" Target="https://www.fda.gov/media/136653/download" TargetMode="External"/><Relationship Id="rId266" Type="http://schemas.openxmlformats.org/officeDocument/2006/relationships/hyperlink" Target="https://www.fda.gov/media/141791/download" TargetMode="External"/><Relationship Id="rId287" Type="http://schemas.openxmlformats.org/officeDocument/2006/relationships/hyperlink" Target="https://www.fda.gov/media/140239/download" TargetMode="External"/><Relationship Id="rId30" Type="http://schemas.openxmlformats.org/officeDocument/2006/relationships/hyperlink" Target="https://phasescientific.com/product/antigen-test" TargetMode="External"/><Relationship Id="rId105" Type="http://schemas.openxmlformats.org/officeDocument/2006/relationships/hyperlink" Target="https://www.fda.gov/media/150788/download" TargetMode="External"/><Relationship Id="rId126" Type="http://schemas.openxmlformats.org/officeDocument/2006/relationships/hyperlink" Target="https://diagnostics.roche.com/us/en/products/params/cobas-sars-cov-2-test.html" TargetMode="External"/><Relationship Id="rId147" Type="http://schemas.openxmlformats.org/officeDocument/2006/relationships/hyperlink" Target="https://www.fda.gov/media/137739/download" TargetMode="External"/><Relationship Id="rId168" Type="http://schemas.openxmlformats.org/officeDocument/2006/relationships/hyperlink" Target="https://www.neumodx.com/our-products/" TargetMode="External"/><Relationship Id="rId312" Type="http://schemas.openxmlformats.org/officeDocument/2006/relationships/hyperlink" Target="http://www.tbgbio.com/en/product/product_detail/51" TargetMode="External"/><Relationship Id="rId333" Type="http://schemas.openxmlformats.org/officeDocument/2006/relationships/hyperlink" Target="https://www.fda.gov/media/138100/download" TargetMode="External"/><Relationship Id="rId354" Type="http://schemas.openxmlformats.org/officeDocument/2006/relationships/hyperlink" Target="https://www.fda.gov/media/137093/download" TargetMode="External"/><Relationship Id="rId51" Type="http://schemas.openxmlformats.org/officeDocument/2006/relationships/hyperlink" Target="https://www.fda.gov/media/152968/download" TargetMode="External"/><Relationship Id="rId72" Type="http://schemas.openxmlformats.org/officeDocument/2006/relationships/hyperlink" Target="https://www.fda.gov/media/142919/download" TargetMode="External"/><Relationship Id="rId93" Type="http://schemas.openxmlformats.org/officeDocument/2006/relationships/hyperlink" Target="https://www.aconlabs.com/sars-cov-2-antigen-rapid-test/" TargetMode="External"/><Relationship Id="rId189" Type="http://schemas.openxmlformats.org/officeDocument/2006/relationships/hyperlink" Target="https://www.fda.gov/media/145689/download" TargetMode="External"/><Relationship Id="rId3" Type="http://schemas.openxmlformats.org/officeDocument/2006/relationships/hyperlink" Target="https://www.fda.gov/media/156971/download" TargetMode="External"/><Relationship Id="rId214" Type="http://schemas.openxmlformats.org/officeDocument/2006/relationships/hyperlink" Target="https://www.questdiagnostics.com/home/Covid-19/" TargetMode="External"/><Relationship Id="rId235" Type="http://schemas.openxmlformats.org/officeDocument/2006/relationships/hyperlink" Target="https://www.fda.gov/media/136112/download" TargetMode="External"/><Relationship Id="rId256" Type="http://schemas.openxmlformats.org/officeDocument/2006/relationships/hyperlink" Target="https://www.bio-rad.com/en-us/feature/coronavirus-research-vaccine-therapeutic-development.html" TargetMode="External"/><Relationship Id="rId277" Type="http://schemas.openxmlformats.org/officeDocument/2006/relationships/hyperlink" Target="https://shop.biomeme.com/collections/covid-19" TargetMode="External"/><Relationship Id="rId298" Type="http://schemas.openxmlformats.org/officeDocument/2006/relationships/hyperlink" Target="https://www.fda.gov/media/139523/download" TargetMode="External"/><Relationship Id="rId116" Type="http://schemas.openxmlformats.org/officeDocument/2006/relationships/hyperlink" Target="https://biogx.com/xfree/" TargetMode="External"/><Relationship Id="rId137" Type="http://schemas.openxmlformats.org/officeDocument/2006/relationships/hyperlink" Target="https://www.fda.gov/media/138178/download" TargetMode="External"/><Relationship Id="rId158" Type="http://schemas.openxmlformats.org/officeDocument/2006/relationships/hyperlink" Target="https://www.fda.gov/media/147547/download" TargetMode="External"/><Relationship Id="rId302" Type="http://schemas.openxmlformats.org/officeDocument/2006/relationships/hyperlink" Target="https://www.fda.gov/media/139442/download" TargetMode="External"/><Relationship Id="rId323" Type="http://schemas.openxmlformats.org/officeDocument/2006/relationships/hyperlink" Target="https://www.gravitydiagnostics.com/upper-respiratory-testing/" TargetMode="External"/><Relationship Id="rId344" Type="http://schemas.openxmlformats.org/officeDocument/2006/relationships/hyperlink" Target="https://labgenomic.com/" TargetMode="External"/><Relationship Id="rId20" Type="http://schemas.openxmlformats.org/officeDocument/2006/relationships/hyperlink" Target="https://inbios.com/scov-2-ag-detecttm-rapid-test/" TargetMode="External"/><Relationship Id="rId41" Type="http://schemas.openxmlformats.org/officeDocument/2006/relationships/hyperlink" Target="https://www.fda.gov/media/155175/download" TargetMode="External"/><Relationship Id="rId62" Type="http://schemas.openxmlformats.org/officeDocument/2006/relationships/hyperlink" Target="https://www.abbott.com/corpnewsroom/diagnostics-testing/over-the-counter-rapid-COVID-19-testing-in-your-hands.html" TargetMode="External"/><Relationship Id="rId83" Type="http://schemas.openxmlformats.org/officeDocument/2006/relationships/hyperlink" Target="https://www.cepheid.com/en_US/tests/Critical-Infectious-Diseases/Xpert-Xpress-SARS-CoV-2-Flu-RSV" TargetMode="External"/><Relationship Id="rId179" Type="http://schemas.openxmlformats.org/officeDocument/2006/relationships/hyperlink" Target="https://www.cuehealth.com/products/how-cue-detects-covid-19/" TargetMode="External"/><Relationship Id="rId365" Type="http://schemas.openxmlformats.org/officeDocument/2006/relationships/hyperlink" Target="https://www.qiagen.com/us/products/diagnostics-and-clinical-research/infectious-disease/qiastat-dx-syndromic-testing/qiastat-dx-eua-us/" TargetMode="External"/><Relationship Id="rId190" Type="http://schemas.openxmlformats.org/officeDocument/2006/relationships/hyperlink" Target="http://clinomics.com/en/covid19" TargetMode="External"/><Relationship Id="rId204" Type="http://schemas.openxmlformats.org/officeDocument/2006/relationships/hyperlink" Target="https://www.cepheid.com/coronavirus" TargetMode="External"/><Relationship Id="rId225" Type="http://schemas.openxmlformats.org/officeDocument/2006/relationships/hyperlink" Target="https://www.fda.gov/media/136693/download" TargetMode="External"/><Relationship Id="rId246" Type="http://schemas.openxmlformats.org/officeDocument/2006/relationships/hyperlink" Target="https://www.fda.gov/media/136653/download" TargetMode="External"/><Relationship Id="rId267" Type="http://schemas.openxmlformats.org/officeDocument/2006/relationships/hyperlink" Target="https://www.fda.gov/media/141795/download" TargetMode="External"/><Relationship Id="rId288" Type="http://schemas.openxmlformats.org/officeDocument/2006/relationships/hyperlink" Target="https://www.fda.gov/media/140069/download" TargetMode="External"/><Relationship Id="rId106" Type="http://schemas.openxmlformats.org/officeDocument/2006/relationships/hyperlink" Target="http://genbody.co.kr/" TargetMode="External"/><Relationship Id="rId127" Type="http://schemas.openxmlformats.org/officeDocument/2006/relationships/hyperlink" Target="https://www.fda.gov/media/149906/download" TargetMode="External"/><Relationship Id="rId313" Type="http://schemas.openxmlformats.org/officeDocument/2006/relationships/hyperlink" Target="https://www.fda.gov/media/138826/download" TargetMode="External"/><Relationship Id="rId10" Type="http://schemas.openxmlformats.org/officeDocument/2006/relationships/hyperlink" Target="https://www.thermofisher.com/us/en/home/clinical/clinical-genomics/pathogen-detection-solutions/amplitude-solution.html" TargetMode="External"/><Relationship Id="rId31" Type="http://schemas.openxmlformats.org/officeDocument/2006/relationships/hyperlink" Target="https://www.fda.gov/media/137979/download" TargetMode="External"/><Relationship Id="rId52" Type="http://schemas.openxmlformats.org/officeDocument/2006/relationships/hyperlink" Target="https://perkinelmer-appliedgenomics.com/home/products/pkamp-respiratory-sars-cov-2-rt-pcr-panel-assay-ce-ivd/" TargetMode="External"/><Relationship Id="rId73" Type="http://schemas.openxmlformats.org/officeDocument/2006/relationships/hyperlink" Target="https://www.fda.gov/media/145073/download" TargetMode="External"/><Relationship Id="rId94" Type="http://schemas.openxmlformats.org/officeDocument/2006/relationships/hyperlink" Target="https://www.fda.gov/media/152464/download" TargetMode="External"/><Relationship Id="rId148" Type="http://schemas.openxmlformats.org/officeDocument/2006/relationships/hyperlink" Target="https://www.optimedical.com/products-services/C19-test.html" TargetMode="External"/><Relationship Id="rId169" Type="http://schemas.openxmlformats.org/officeDocument/2006/relationships/hyperlink" Target="https://www.fda.gov/media/144590/download" TargetMode="External"/><Relationship Id="rId334" Type="http://schemas.openxmlformats.org/officeDocument/2006/relationships/hyperlink" Target="http://www.genematrix.net/2018/" TargetMode="External"/><Relationship Id="rId355" Type="http://schemas.openxmlformats.org/officeDocument/2006/relationships/hyperlink" Target="https://www.fda.gov/media/137026/download" TargetMode="External"/><Relationship Id="rId4" Type="http://schemas.openxmlformats.org/officeDocument/2006/relationships/hyperlink" Target="https://www.siemens-healthineers.com/en-us/laboratory-diagnostics/assays-by-diseases-conditions/infectious-disease-assays/cov2t-assay" TargetMode="External"/><Relationship Id="rId180" Type="http://schemas.openxmlformats.org/officeDocument/2006/relationships/hyperlink" Target="https://www.fda.gov/media/146312/download" TargetMode="External"/><Relationship Id="rId215" Type="http://schemas.openxmlformats.org/officeDocument/2006/relationships/hyperlink" Target="https://www.fda.gov/media/143808/download" TargetMode="External"/><Relationship Id="rId236" Type="http://schemas.openxmlformats.org/officeDocument/2006/relationships/hyperlink" Target="https://www.fda.gov/media/143055/download" TargetMode="External"/><Relationship Id="rId257" Type="http://schemas.openxmlformats.org/officeDocument/2006/relationships/hyperlink" Target="https://www.fda.gov/media/142310/download" TargetMode="External"/><Relationship Id="rId278" Type="http://schemas.openxmlformats.org/officeDocument/2006/relationships/hyperlink" Target="https://www.fda.gov/media/143062/download" TargetMode="External"/><Relationship Id="rId303" Type="http://schemas.openxmlformats.org/officeDocument/2006/relationships/hyperlink" Target="https://www.fda.gov/media/139442/download" TargetMode="External"/><Relationship Id="rId42" Type="http://schemas.openxmlformats.org/officeDocument/2006/relationships/hyperlink" Target="https://www.clinitest.siemens-healthineers.com/" TargetMode="External"/><Relationship Id="rId84" Type="http://schemas.openxmlformats.org/officeDocument/2006/relationships/hyperlink" Target="https://www.fda.gov/media/151211/download" TargetMode="External"/><Relationship Id="rId138" Type="http://schemas.openxmlformats.org/officeDocument/2006/relationships/hyperlink" Target="https://ir.quidel.com/news/news-release-details/2020/Quidels-Lyra-Direct-SARS-CoV-2-Assay-Receives-Emergency-Use-Authorization-and-CE-Mark-for-Molecular-Detection-of-COVID-19-Without-Extraction-Step/default.aspx" TargetMode="External"/><Relationship Id="rId345" Type="http://schemas.openxmlformats.org/officeDocument/2006/relationships/hyperlink" Target="https://www.fda.gov/media/137425/download" TargetMode="External"/><Relationship Id="rId191" Type="http://schemas.openxmlformats.org/officeDocument/2006/relationships/hyperlink" Target="https://www.fda.gov/media/145697/download" TargetMode="External"/><Relationship Id="rId205" Type="http://schemas.openxmlformats.org/officeDocument/2006/relationships/hyperlink" Target="https://www.fda.gov/media/144659/download" TargetMode="External"/><Relationship Id="rId247" Type="http://schemas.openxmlformats.org/officeDocument/2006/relationships/hyperlink" Target="https://www.fda.gov/media/136691/download" TargetMode="External"/><Relationship Id="rId107" Type="http://schemas.openxmlformats.org/officeDocument/2006/relationships/hyperlink" Target="https://www.fda.gov/media/139828/download" TargetMode="External"/><Relationship Id="rId289" Type="http://schemas.openxmlformats.org/officeDocument/2006/relationships/hyperlink" Target="https://www.fda.gov/media/140069/download" TargetMode="External"/><Relationship Id="rId11" Type="http://schemas.openxmlformats.org/officeDocument/2006/relationships/hyperlink" Target="https://www.fda.gov/media/156979/download" TargetMode="External"/><Relationship Id="rId53" Type="http://schemas.openxmlformats.org/officeDocument/2006/relationships/hyperlink" Target="https://www.fda.gov/media/153661/download" TargetMode="External"/><Relationship Id="rId149" Type="http://schemas.openxmlformats.org/officeDocument/2006/relationships/hyperlink" Target="https://www.fda.gov/media/147803/download" TargetMode="External"/><Relationship Id="rId314" Type="http://schemas.openxmlformats.org/officeDocument/2006/relationships/hyperlink" Target="https://www.cuehealth.com/products/how-cue-detects-covid-19/" TargetMode="External"/><Relationship Id="rId356" Type="http://schemas.openxmlformats.org/officeDocument/2006/relationships/hyperlink" Target="https://www.fda.gov/media/136870/download" TargetMode="External"/><Relationship Id="rId95" Type="http://schemas.openxmlformats.org/officeDocument/2006/relationships/hyperlink" Target="https://www.anptinc.com/covid-19-test" TargetMode="External"/><Relationship Id="rId160" Type="http://schemas.openxmlformats.org/officeDocument/2006/relationships/hyperlink" Target="https://www.fda.gov/media/137690/download" TargetMode="External"/><Relationship Id="rId216" Type="http://schemas.openxmlformats.org/officeDocument/2006/relationships/hyperlink" Target="https://www.lucirahealth.com/" TargetMode="External"/><Relationship Id="rId258" Type="http://schemas.openxmlformats.org/officeDocument/2006/relationships/hyperlink" Target="https://www.fda.gov/media/136525/download" TargetMode="External"/><Relationship Id="rId22" Type="http://schemas.openxmlformats.org/officeDocument/2006/relationships/hyperlink" Target="https://inbios.com/scov-2-ag-detecttm-rapid-test/" TargetMode="External"/><Relationship Id="rId64" Type="http://schemas.openxmlformats.org/officeDocument/2006/relationships/hyperlink" Target="https://apbiocode.com/sars-cov-2_flu_plus.htm" TargetMode="External"/><Relationship Id="rId118" Type="http://schemas.openxmlformats.org/officeDocument/2006/relationships/hyperlink" Target="http://www.osanghc.com/en/home_en/" TargetMode="External"/><Relationship Id="rId325" Type="http://schemas.openxmlformats.org/officeDocument/2006/relationships/hyperlink" Target="https://spectronrx.com/" TargetMode="External"/><Relationship Id="rId367" Type="http://schemas.openxmlformats.org/officeDocument/2006/relationships/hyperlink" Target="https://www.fda.gov/media/136286/download" TargetMode="External"/><Relationship Id="rId171" Type="http://schemas.openxmlformats.org/officeDocument/2006/relationships/hyperlink" Target="https://www.fda.gov/media/138096/download" TargetMode="External"/><Relationship Id="rId227" Type="http://schemas.openxmlformats.org/officeDocument/2006/relationships/hyperlink" Target="https://www.illumina.com/company/supporting-covid-19-efforts.html" TargetMode="External"/><Relationship Id="rId269" Type="http://schemas.openxmlformats.org/officeDocument/2006/relationships/hyperlink" Target="https://www.fda.gov/media/141755/download" TargetMode="External"/><Relationship Id="rId33" Type="http://schemas.openxmlformats.org/officeDocument/2006/relationships/hyperlink" Target="https://www.fda.gov/media/137780/download" TargetMode="External"/><Relationship Id="rId129" Type="http://schemas.openxmlformats.org/officeDocument/2006/relationships/hyperlink" Target="https://www.fda.gov/media/149911/download" TargetMode="External"/><Relationship Id="rId280" Type="http://schemas.openxmlformats.org/officeDocument/2006/relationships/hyperlink" Target="https://www.fda.gov/media/140922/download" TargetMode="External"/><Relationship Id="rId336" Type="http://schemas.openxmlformats.org/officeDocument/2006/relationships/hyperlink" Target="https://www.1dropdx.com/technology/" TargetMode="External"/><Relationship Id="rId75" Type="http://schemas.openxmlformats.org/officeDocument/2006/relationships/hyperlink" Target="https://www.fda.gov/media/154060/download" TargetMode="External"/><Relationship Id="rId140" Type="http://schemas.openxmlformats.org/officeDocument/2006/relationships/hyperlink" Target="https://www.salofa.com/" TargetMode="External"/><Relationship Id="rId182" Type="http://schemas.openxmlformats.org/officeDocument/2006/relationships/hyperlink" Target="https://www.fda.gov/media/145923/download" TargetMode="External"/><Relationship Id="rId6" Type="http://schemas.openxmlformats.org/officeDocument/2006/relationships/hyperlink" Target="https://www.siemens-healthineers.com/laboratory-diagnostics/assays-by-diseases-conditions/infectious-disease-assays/cov2ag-assay" TargetMode="External"/><Relationship Id="rId238" Type="http://schemas.openxmlformats.org/officeDocument/2006/relationships/hyperlink" Target="https://www.biomerieux-diagnostics.com/sars-cov-2-r-gene" TargetMode="External"/><Relationship Id="rId291" Type="http://schemas.openxmlformats.org/officeDocument/2006/relationships/hyperlink" Target="https://traxconnects.com/" TargetMode="External"/><Relationship Id="rId305" Type="http://schemas.openxmlformats.org/officeDocument/2006/relationships/hyperlink" Target="https://www.fda.gov/media/139279/download" TargetMode="External"/><Relationship Id="rId347" Type="http://schemas.openxmlformats.org/officeDocument/2006/relationships/hyperlink" Target="https://www.fda.gov/media/137252/download" TargetMode="External"/><Relationship Id="rId44" Type="http://schemas.openxmlformats.org/officeDocument/2006/relationships/hyperlink" Target="https://www.abbott.com/BinaxNOW-Tests-NAVICA-App.html" TargetMode="External"/><Relationship Id="rId86" Type="http://schemas.openxmlformats.org/officeDocument/2006/relationships/hyperlink" Target="https://www.fda.gov/media/153420/download" TargetMode="External"/><Relationship Id="rId151" Type="http://schemas.openxmlformats.org/officeDocument/2006/relationships/hyperlink" Target="https://www.fda.gov/media/147694/download" TargetMode="External"/><Relationship Id="rId193" Type="http://schemas.openxmlformats.org/officeDocument/2006/relationships/hyperlink" Target="https://www.fda.gov/media/142437/download" TargetMode="External"/><Relationship Id="rId207" Type="http://schemas.openxmlformats.org/officeDocument/2006/relationships/hyperlink" Target="https://www.fda.gov/media/144668/download" TargetMode="External"/><Relationship Id="rId249" Type="http://schemas.openxmlformats.org/officeDocument/2006/relationships/hyperlink" Target="https://www.fda.gov/media/142383/download" TargetMode="External"/><Relationship Id="rId13" Type="http://schemas.openxmlformats.org/officeDocument/2006/relationships/hyperlink" Target="https://www.fda.gov/media/137651/download" TargetMode="External"/><Relationship Id="rId109" Type="http://schemas.openxmlformats.org/officeDocument/2006/relationships/hyperlink" Target="https://www.fda.gov/media/150687/download" TargetMode="External"/><Relationship Id="rId260" Type="http://schemas.openxmlformats.org/officeDocument/2006/relationships/hyperlink" Target="https://www.visbymedical.com/covid-19-test" TargetMode="External"/><Relationship Id="rId316" Type="http://schemas.openxmlformats.org/officeDocument/2006/relationships/hyperlink" Target="https://www.fda.gov/media/138786/download" TargetMode="External"/><Relationship Id="rId55" Type="http://schemas.openxmlformats.org/officeDocument/2006/relationships/hyperlink" Target="https://www.fda.gov/media/151248/download" TargetMode="External"/><Relationship Id="rId97" Type="http://schemas.openxmlformats.org/officeDocument/2006/relationships/hyperlink" Target="https://bdveritor.bd.com/en-us/rapid-antigen-testing/covid-19" TargetMode="External"/><Relationship Id="rId120" Type="http://schemas.openxmlformats.org/officeDocument/2006/relationships/hyperlink" Target="https://www.fda.gov/media/139049/download" TargetMode="External"/><Relationship Id="rId358" Type="http://schemas.openxmlformats.org/officeDocument/2006/relationships/hyperlink" Target="https://www.diacarta.com/products/covid19/multiplex" TargetMode="External"/><Relationship Id="rId162" Type="http://schemas.openxmlformats.org/officeDocument/2006/relationships/hyperlink" Target="https://www.quidel.com/immunoassays/rapid-sars-tests/sofia-sars-antigen-fia" TargetMode="External"/><Relationship Id="rId218" Type="http://schemas.openxmlformats.org/officeDocument/2006/relationships/hyperlink" Target="https://www.fda.gov/media/140717/download" TargetMode="External"/><Relationship Id="rId271" Type="http://schemas.openxmlformats.org/officeDocument/2006/relationships/hyperlink" Target="https://www.t2biosystems.com/products-technology/t2mr-technology/" TargetMode="External"/><Relationship Id="rId24" Type="http://schemas.openxmlformats.org/officeDocument/2006/relationships/hyperlink" Target="https://assure-test.com/" TargetMode="External"/><Relationship Id="rId66" Type="http://schemas.openxmlformats.org/officeDocument/2006/relationships/hyperlink" Target="https://www.fda.gov/media/141887/download" TargetMode="External"/><Relationship Id="rId131" Type="http://schemas.openxmlformats.org/officeDocument/2006/relationships/hyperlink" Target="https://www.fda.gov/media/149918/download" TargetMode="External"/><Relationship Id="rId327" Type="http://schemas.openxmlformats.org/officeDocument/2006/relationships/hyperlink" Target="http://www.bio-core.com/biocore/en/index.do" TargetMode="External"/><Relationship Id="rId369" Type="http://schemas.openxmlformats.org/officeDocument/2006/relationships/hyperlink" Target="https://www.fda.gov/media/136258/download" TargetMode="External"/><Relationship Id="rId173" Type="http://schemas.openxmlformats.org/officeDocument/2006/relationships/hyperlink" Target="https://www.fda.gov/media/143062/download" TargetMode="External"/><Relationship Id="rId229" Type="http://schemas.openxmlformats.org/officeDocument/2006/relationships/hyperlink" Target="https://www.diacarta.com/products/covid19/sars-cov-2" TargetMode="External"/><Relationship Id="rId240" Type="http://schemas.openxmlformats.org/officeDocument/2006/relationships/hyperlink" Target="https://www.fda.gov/media/142800/download" TargetMode="External"/><Relationship Id="rId35" Type="http://schemas.openxmlformats.org/officeDocument/2006/relationships/hyperlink" Target="https://www.fda.gov/media/154718/download" TargetMode="External"/><Relationship Id="rId77" Type="http://schemas.openxmlformats.org/officeDocument/2006/relationships/hyperlink" Target="https://www.fda.gov/media/138406/download" TargetMode="External"/><Relationship Id="rId100" Type="http://schemas.openxmlformats.org/officeDocument/2006/relationships/hyperlink" Target="https://www.fda.gov/media/151244/download" TargetMode="External"/><Relationship Id="rId282" Type="http://schemas.openxmlformats.org/officeDocument/2006/relationships/hyperlink" Target="https://www.fda.gov/media/140425/download" TargetMode="External"/><Relationship Id="rId338" Type="http://schemas.openxmlformats.org/officeDocument/2006/relationships/hyperlink" Target="https://gnomegendx.com/" TargetMode="External"/><Relationship Id="rId8" Type="http://schemas.openxmlformats.org/officeDocument/2006/relationships/hyperlink" Target="https://us.phasescientific.com/" TargetMode="External"/><Relationship Id="rId142" Type="http://schemas.openxmlformats.org/officeDocument/2006/relationships/hyperlink" Target="https://www.fda.gov/media/145134/download" TargetMode="External"/><Relationship Id="rId184" Type="http://schemas.openxmlformats.org/officeDocument/2006/relationships/hyperlink" Target="https://www.fda.gov/media/145927/download" TargetMode="External"/><Relationship Id="rId251" Type="http://schemas.openxmlformats.org/officeDocument/2006/relationships/hyperlink" Target="https://www.fda.gov/media/136314/download" TargetMode="External"/><Relationship Id="rId46" Type="http://schemas.openxmlformats.org/officeDocument/2006/relationships/hyperlink" Target="https://ihealthlabs.com/" TargetMode="External"/><Relationship Id="rId293" Type="http://schemas.openxmlformats.org/officeDocument/2006/relationships/hyperlink" Target="https://www.fda.gov/media/139941/download" TargetMode="External"/><Relationship Id="rId307" Type="http://schemas.openxmlformats.org/officeDocument/2006/relationships/hyperlink" Target="https://www.fda.gov/media/138928/download" TargetMode="External"/><Relationship Id="rId349" Type="http://schemas.openxmlformats.org/officeDocument/2006/relationships/hyperlink" Target="https://www.fda.gov/media/137153/download" TargetMode="External"/><Relationship Id="rId88" Type="http://schemas.openxmlformats.org/officeDocument/2006/relationships/hyperlink" Target="https://www.fda.gov/media/153096/download" TargetMode="External"/><Relationship Id="rId111" Type="http://schemas.openxmlformats.org/officeDocument/2006/relationships/hyperlink" Target="https://www.fda.gov/media/150695/download" TargetMode="External"/><Relationship Id="rId153" Type="http://schemas.openxmlformats.org/officeDocument/2006/relationships/hyperlink" Target="https://www.fda.gov/media/147650/download" TargetMode="External"/><Relationship Id="rId195" Type="http://schemas.openxmlformats.org/officeDocument/2006/relationships/hyperlink" Target="https://www.fda.gov/media/143334/download" TargetMode="External"/><Relationship Id="rId209" Type="http://schemas.openxmlformats.org/officeDocument/2006/relationships/hyperlink" Target="https://www.fda.gov/media/144033/download" TargetMode="External"/><Relationship Id="rId360" Type="http://schemas.openxmlformats.org/officeDocument/2006/relationships/hyperlink" Target="https://www.fda.gov/media/136738/download" TargetMode="External"/><Relationship Id="rId220" Type="http://schemas.openxmlformats.org/officeDocument/2006/relationships/hyperlink" Target="https://www.fda.gov/media/137742/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85"/>
  <sheetViews>
    <sheetView tabSelected="1" workbookViewId="0"/>
  </sheetViews>
  <sheetFormatPr baseColWidth="10" defaultColWidth="12.6640625" defaultRowHeight="15.75" customHeight="1"/>
  <cols>
    <col min="1" max="1" width="37.6640625" customWidth="1"/>
    <col min="2" max="2" width="27.6640625" customWidth="1"/>
    <col min="3" max="3" width="16.33203125" customWidth="1"/>
    <col min="4" max="4" width="13.6640625" customWidth="1"/>
    <col min="5" max="5" width="13.1640625" customWidth="1"/>
    <col min="6" max="6" width="30.83203125" customWidth="1"/>
    <col min="7" max="7" width="20.6640625" customWidth="1"/>
    <col min="8" max="8" width="24.6640625" customWidth="1"/>
    <col min="9" max="9" width="76.83203125" customWidth="1"/>
    <col min="10" max="10" width="47.83203125" customWidth="1"/>
    <col min="11" max="11" width="43.33203125" customWidth="1"/>
  </cols>
  <sheetData>
    <row r="1" spans="1:26" ht="15.75" customHeight="1">
      <c r="A1" s="29" t="s">
        <v>410</v>
      </c>
      <c r="B1" s="29" t="s">
        <v>0</v>
      </c>
      <c r="C1" s="1" t="s">
        <v>1</v>
      </c>
      <c r="D1" s="29" t="s">
        <v>2</v>
      </c>
      <c r="E1" s="29" t="s">
        <v>3</v>
      </c>
      <c r="F1" s="30" t="s">
        <v>411</v>
      </c>
      <c r="G1" s="30" t="s">
        <v>412</v>
      </c>
      <c r="H1" s="30" t="s">
        <v>413</v>
      </c>
      <c r="I1" s="31" t="s">
        <v>414</v>
      </c>
      <c r="J1" s="30" t="s">
        <v>415</v>
      </c>
      <c r="K1" s="32" t="s">
        <v>416</v>
      </c>
      <c r="L1" s="28"/>
      <c r="M1" s="28"/>
      <c r="N1" s="28"/>
      <c r="O1" s="28"/>
      <c r="P1" s="28"/>
      <c r="Q1" s="28"/>
      <c r="R1" s="28"/>
      <c r="S1" s="28"/>
      <c r="T1" s="28"/>
      <c r="U1" s="28"/>
      <c r="V1" s="28"/>
      <c r="W1" s="28"/>
      <c r="X1" s="28"/>
      <c r="Y1" s="28"/>
      <c r="Z1" s="28"/>
    </row>
    <row r="2" spans="1:26" ht="15.75" customHeight="1">
      <c r="A2" s="2" t="s">
        <v>4</v>
      </c>
      <c r="B2" s="2" t="s">
        <v>5</v>
      </c>
      <c r="C2" s="3" t="s">
        <v>6</v>
      </c>
      <c r="D2" s="4">
        <v>0.95299999999999996</v>
      </c>
      <c r="E2" s="4">
        <v>1</v>
      </c>
      <c r="F2" s="15" t="s">
        <v>417</v>
      </c>
      <c r="G2" s="15" t="s">
        <v>418</v>
      </c>
      <c r="H2" s="15" t="s">
        <v>419</v>
      </c>
      <c r="I2" s="20" t="s">
        <v>420</v>
      </c>
      <c r="J2" s="20" t="s">
        <v>421</v>
      </c>
      <c r="K2" s="15"/>
      <c r="L2" s="20"/>
      <c r="M2" s="20"/>
      <c r="N2" s="20"/>
      <c r="O2" s="20"/>
      <c r="P2" s="20"/>
      <c r="Q2" s="20"/>
      <c r="R2" s="20"/>
      <c r="S2" s="20"/>
      <c r="T2" s="20"/>
      <c r="U2" s="20"/>
      <c r="V2" s="20"/>
      <c r="W2" s="20"/>
      <c r="X2" s="20"/>
      <c r="Y2" s="20"/>
      <c r="Z2" s="20"/>
    </row>
    <row r="3" spans="1:26" ht="15.75" customHeight="1">
      <c r="A3" s="2" t="s">
        <v>7</v>
      </c>
      <c r="B3" s="2" t="s">
        <v>8</v>
      </c>
      <c r="C3" s="3" t="s">
        <v>9</v>
      </c>
      <c r="D3" s="4">
        <v>0.85109999999999997</v>
      </c>
      <c r="E3" s="4">
        <v>1</v>
      </c>
      <c r="F3" s="15" t="s">
        <v>417</v>
      </c>
      <c r="G3" s="15" t="s">
        <v>418</v>
      </c>
      <c r="H3" s="15" t="s">
        <v>422</v>
      </c>
      <c r="I3" s="20" t="s">
        <v>423</v>
      </c>
      <c r="J3" s="20" t="s">
        <v>424</v>
      </c>
      <c r="K3" s="15"/>
      <c r="L3" s="20"/>
      <c r="M3" s="20"/>
      <c r="N3" s="20"/>
      <c r="O3" s="20"/>
      <c r="P3" s="20"/>
      <c r="Q3" s="20"/>
      <c r="R3" s="20"/>
      <c r="S3" s="20"/>
      <c r="T3" s="20"/>
      <c r="U3" s="20"/>
      <c r="V3" s="20"/>
      <c r="W3" s="20"/>
      <c r="X3" s="20"/>
      <c r="Y3" s="20"/>
      <c r="Z3" s="20"/>
    </row>
    <row r="4" spans="1:26" ht="15.75" customHeight="1">
      <c r="A4" s="2" t="s">
        <v>10</v>
      </c>
      <c r="B4" s="2" t="s">
        <v>8</v>
      </c>
      <c r="C4" s="3" t="s">
        <v>9</v>
      </c>
      <c r="D4" s="4">
        <v>0.85109999999999997</v>
      </c>
      <c r="E4" s="4">
        <v>1</v>
      </c>
      <c r="F4" s="15" t="s">
        <v>417</v>
      </c>
      <c r="G4" s="15" t="s">
        <v>418</v>
      </c>
      <c r="H4" s="15" t="s">
        <v>422</v>
      </c>
      <c r="I4" s="20" t="s">
        <v>425</v>
      </c>
      <c r="J4" s="20" t="s">
        <v>424</v>
      </c>
      <c r="K4" s="15"/>
      <c r="L4" s="20"/>
      <c r="M4" s="20"/>
      <c r="N4" s="20"/>
      <c r="O4" s="20"/>
      <c r="P4" s="20"/>
      <c r="Q4" s="20"/>
      <c r="R4" s="20"/>
      <c r="S4" s="20"/>
      <c r="T4" s="20"/>
      <c r="U4" s="20"/>
      <c r="V4" s="20"/>
      <c r="W4" s="20"/>
      <c r="X4" s="20"/>
      <c r="Y4" s="20"/>
      <c r="Z4" s="20"/>
    </row>
    <row r="5" spans="1:26" ht="15.75" customHeight="1">
      <c r="A5" s="2" t="s">
        <v>11</v>
      </c>
      <c r="B5" s="6" t="s">
        <v>12</v>
      </c>
      <c r="C5" s="3" t="s">
        <v>13</v>
      </c>
      <c r="D5" s="4">
        <v>0.81699999999999995</v>
      </c>
      <c r="E5" s="4">
        <v>0.99399999999999999</v>
      </c>
      <c r="F5" s="15" t="s">
        <v>417</v>
      </c>
      <c r="G5" s="15" t="s">
        <v>418</v>
      </c>
      <c r="H5" s="15" t="s">
        <v>426</v>
      </c>
      <c r="I5" s="20" t="s">
        <v>427</v>
      </c>
      <c r="J5" s="33" t="s">
        <v>428</v>
      </c>
      <c r="K5" s="15"/>
      <c r="L5" s="20"/>
      <c r="M5" s="20"/>
      <c r="N5" s="20"/>
      <c r="O5" s="20"/>
      <c r="P5" s="20"/>
      <c r="Q5" s="20"/>
      <c r="R5" s="20"/>
      <c r="S5" s="20"/>
      <c r="T5" s="20"/>
      <c r="U5" s="20"/>
      <c r="V5" s="20"/>
      <c r="W5" s="20"/>
      <c r="X5" s="20"/>
      <c r="Y5" s="20"/>
      <c r="Z5" s="20"/>
    </row>
    <row r="6" spans="1:26" ht="15.75" customHeight="1">
      <c r="A6" s="2" t="s">
        <v>14</v>
      </c>
      <c r="B6" s="2" t="s">
        <v>15</v>
      </c>
      <c r="C6" s="3" t="s">
        <v>16</v>
      </c>
      <c r="D6" s="4">
        <v>0.98599999999999999</v>
      </c>
      <c r="E6" s="4">
        <v>0.96</v>
      </c>
      <c r="F6" s="15" t="s">
        <v>429</v>
      </c>
      <c r="G6" s="15" t="s">
        <v>430</v>
      </c>
      <c r="H6" s="15" t="s">
        <v>431</v>
      </c>
      <c r="I6" s="20" t="s">
        <v>432</v>
      </c>
      <c r="J6" s="20" t="s">
        <v>433</v>
      </c>
      <c r="K6" s="15"/>
      <c r="L6" s="20"/>
      <c r="M6" s="20"/>
      <c r="N6" s="20"/>
      <c r="O6" s="20"/>
      <c r="P6" s="20"/>
      <c r="Q6" s="20"/>
      <c r="R6" s="20"/>
      <c r="S6" s="20"/>
      <c r="T6" s="20"/>
      <c r="U6" s="20"/>
      <c r="V6" s="20"/>
      <c r="W6" s="20"/>
      <c r="X6" s="20"/>
      <c r="Y6" s="20"/>
      <c r="Z6" s="20"/>
    </row>
    <row r="7" spans="1:26" ht="15.75" customHeight="1">
      <c r="A7" s="2" t="s">
        <v>17</v>
      </c>
      <c r="B7" s="2" t="s">
        <v>18</v>
      </c>
      <c r="C7" s="3" t="s">
        <v>19</v>
      </c>
      <c r="D7" s="4">
        <v>0.95899999999999996</v>
      </c>
      <c r="E7" s="4">
        <v>0.98499999999999999</v>
      </c>
      <c r="F7" s="15" t="s">
        <v>417</v>
      </c>
      <c r="G7" s="15" t="s">
        <v>434</v>
      </c>
      <c r="H7" s="15" t="s">
        <v>435</v>
      </c>
      <c r="I7" s="20" t="s">
        <v>436</v>
      </c>
      <c r="J7" s="20" t="s">
        <v>437</v>
      </c>
      <c r="K7" s="15"/>
      <c r="L7" s="20"/>
      <c r="M7" s="20"/>
      <c r="N7" s="20"/>
      <c r="O7" s="20"/>
      <c r="P7" s="20"/>
      <c r="Q7" s="20"/>
      <c r="R7" s="20"/>
      <c r="S7" s="20"/>
      <c r="T7" s="20"/>
      <c r="U7" s="20"/>
      <c r="V7" s="20"/>
      <c r="W7" s="20"/>
      <c r="X7" s="20"/>
      <c r="Y7" s="20"/>
      <c r="Z7" s="20"/>
    </row>
    <row r="8" spans="1:26" ht="15.75" customHeight="1">
      <c r="A8" s="7" t="s">
        <v>20</v>
      </c>
      <c r="B8" s="7" t="str">
        <f>HYPERLINK("http://eng.sansure.com.cn/index.php?g=portal&amp;m=article&amp;a=index&amp;id=81","Sansure Biotech Inc. ")</f>
        <v xml:space="preserve">Sansure Biotech Inc. </v>
      </c>
      <c r="C8" s="3" t="s">
        <v>16</v>
      </c>
      <c r="D8" s="8">
        <v>1</v>
      </c>
      <c r="E8" s="8">
        <v>1</v>
      </c>
      <c r="F8" s="15" t="s">
        <v>438</v>
      </c>
      <c r="G8" s="15" t="s">
        <v>439</v>
      </c>
      <c r="H8" s="15" t="s">
        <v>440</v>
      </c>
      <c r="I8" s="15" t="s">
        <v>441</v>
      </c>
      <c r="J8" s="15" t="s">
        <v>442</v>
      </c>
      <c r="K8" s="15"/>
      <c r="L8" s="5"/>
      <c r="M8" s="5"/>
      <c r="N8" s="5"/>
      <c r="O8" s="5"/>
      <c r="P8" s="5"/>
      <c r="Q8" s="5"/>
      <c r="R8" s="5"/>
      <c r="S8" s="5"/>
      <c r="T8" s="5"/>
      <c r="U8" s="5"/>
      <c r="V8" s="5"/>
      <c r="W8" s="5"/>
      <c r="X8" s="5"/>
      <c r="Y8" s="5"/>
      <c r="Z8" s="5"/>
    </row>
    <row r="9" spans="1:26" ht="15.75" customHeight="1">
      <c r="A9" s="2" t="s">
        <v>21</v>
      </c>
      <c r="B9" s="2" t="s">
        <v>22</v>
      </c>
      <c r="C9" s="3" t="s">
        <v>23</v>
      </c>
      <c r="D9" s="4">
        <v>0.877</v>
      </c>
      <c r="E9" s="8">
        <v>1</v>
      </c>
      <c r="F9" s="15" t="s">
        <v>417</v>
      </c>
      <c r="G9" s="15" t="s">
        <v>93</v>
      </c>
      <c r="H9" s="15" t="s">
        <v>443</v>
      </c>
      <c r="I9" s="20" t="s">
        <v>444</v>
      </c>
      <c r="J9" s="20" t="s">
        <v>445</v>
      </c>
      <c r="K9" s="15"/>
      <c r="L9" s="5"/>
      <c r="M9" s="5"/>
      <c r="N9" s="5"/>
      <c r="O9" s="5"/>
      <c r="P9" s="5"/>
      <c r="Q9" s="5"/>
      <c r="R9" s="5"/>
      <c r="S9" s="5"/>
      <c r="T9" s="5"/>
      <c r="U9" s="5"/>
      <c r="V9" s="5"/>
      <c r="W9" s="5"/>
      <c r="X9" s="5"/>
      <c r="Y9" s="5"/>
      <c r="Z9" s="5"/>
    </row>
    <row r="10" spans="1:26" ht="15.75" customHeight="1">
      <c r="A10" s="7" t="s">
        <v>24</v>
      </c>
      <c r="B10" s="7" t="str">
        <f>HYPERLINK("https://www.biofiredx.com/covid-19/","BioFire Defense LLC")</f>
        <v>BioFire Defense LLC</v>
      </c>
      <c r="C10" s="3" t="s">
        <v>16</v>
      </c>
      <c r="D10" s="9">
        <v>0.96699999999999997</v>
      </c>
      <c r="E10" s="8">
        <v>1</v>
      </c>
      <c r="F10" s="15" t="s">
        <v>446</v>
      </c>
      <c r="G10" s="15" t="s">
        <v>447</v>
      </c>
      <c r="H10" s="15" t="s">
        <v>448</v>
      </c>
      <c r="I10" s="15" t="s">
        <v>449</v>
      </c>
      <c r="J10" s="34" t="s">
        <v>442</v>
      </c>
      <c r="K10" s="15"/>
      <c r="L10" s="5"/>
      <c r="M10" s="5"/>
      <c r="N10" s="5"/>
      <c r="O10" s="5"/>
      <c r="P10" s="5"/>
      <c r="Q10" s="5"/>
      <c r="R10" s="5"/>
      <c r="S10" s="5"/>
      <c r="T10" s="5"/>
      <c r="U10" s="5"/>
      <c r="V10" s="5"/>
      <c r="W10" s="5"/>
      <c r="X10" s="5"/>
      <c r="Y10" s="5"/>
      <c r="Z10" s="5"/>
    </row>
    <row r="11" spans="1:26" ht="15.75" customHeight="1">
      <c r="A11" s="10" t="s">
        <v>25</v>
      </c>
      <c r="B11" s="2" t="s">
        <v>26</v>
      </c>
      <c r="C11" s="15" t="s">
        <v>16</v>
      </c>
      <c r="D11" s="19" t="s">
        <v>27</v>
      </c>
      <c r="E11" s="19" t="s">
        <v>28</v>
      </c>
      <c r="F11" s="23" t="s">
        <v>450</v>
      </c>
      <c r="G11" s="3" t="s">
        <v>451</v>
      </c>
      <c r="H11" s="3" t="s">
        <v>452</v>
      </c>
      <c r="I11" s="3" t="s">
        <v>453</v>
      </c>
      <c r="J11" s="15" t="s">
        <v>442</v>
      </c>
      <c r="K11" s="16"/>
      <c r="L11" s="16"/>
      <c r="M11" s="16"/>
      <c r="N11" s="16"/>
      <c r="O11" s="16"/>
      <c r="P11" s="16"/>
      <c r="Q11" s="16"/>
      <c r="R11" s="16"/>
      <c r="S11" s="16"/>
      <c r="T11" s="16"/>
      <c r="U11" s="16"/>
      <c r="V11" s="16"/>
      <c r="W11" s="16"/>
      <c r="X11" s="16"/>
      <c r="Y11" s="16"/>
      <c r="Z11" s="16"/>
    </row>
    <row r="12" spans="1:26" ht="15.75" customHeight="1">
      <c r="A12" s="10" t="s">
        <v>29</v>
      </c>
      <c r="B12" s="11" t="s">
        <v>30</v>
      </c>
      <c r="C12" s="3" t="s">
        <v>31</v>
      </c>
      <c r="D12" s="4">
        <v>0.86599999999999999</v>
      </c>
      <c r="E12" s="8">
        <v>1</v>
      </c>
      <c r="F12" s="23" t="s">
        <v>454</v>
      </c>
      <c r="G12" s="3" t="s">
        <v>455</v>
      </c>
      <c r="H12" s="3" t="s">
        <v>456</v>
      </c>
      <c r="I12" s="3" t="s">
        <v>457</v>
      </c>
      <c r="J12" s="15" t="s">
        <v>458</v>
      </c>
      <c r="K12" s="25"/>
      <c r="L12" s="28"/>
      <c r="M12" s="28"/>
      <c r="N12" s="28"/>
      <c r="O12" s="28"/>
      <c r="P12" s="28"/>
      <c r="Q12" s="28"/>
      <c r="R12" s="28"/>
      <c r="S12" s="28"/>
      <c r="T12" s="28"/>
      <c r="U12" s="28"/>
      <c r="V12" s="28"/>
      <c r="W12" s="28"/>
      <c r="X12" s="28"/>
      <c r="Y12" s="28"/>
      <c r="Z12" s="28"/>
    </row>
    <row r="13" spans="1:26" ht="15.75" customHeight="1">
      <c r="A13" s="2" t="s">
        <v>32</v>
      </c>
      <c r="B13" s="2" t="s">
        <v>33</v>
      </c>
      <c r="C13" s="3" t="s">
        <v>6</v>
      </c>
      <c r="D13" s="12">
        <v>0.85709999999999997</v>
      </c>
      <c r="E13" s="12">
        <v>1</v>
      </c>
      <c r="F13" s="15" t="s">
        <v>417</v>
      </c>
      <c r="G13" s="25" t="s">
        <v>418</v>
      </c>
      <c r="H13" s="25" t="s">
        <v>459</v>
      </c>
      <c r="I13" s="20" t="s">
        <v>460</v>
      </c>
      <c r="J13" s="20" t="s">
        <v>461</v>
      </c>
      <c r="K13" s="25"/>
      <c r="L13" s="25"/>
      <c r="M13" s="25"/>
      <c r="N13" s="28"/>
      <c r="O13" s="28"/>
      <c r="P13" s="28"/>
      <c r="Q13" s="28"/>
      <c r="R13" s="28"/>
      <c r="S13" s="28"/>
      <c r="T13" s="28"/>
      <c r="U13" s="28"/>
      <c r="V13" s="28"/>
      <c r="W13" s="28"/>
      <c r="X13" s="28"/>
      <c r="Y13" s="28"/>
      <c r="Z13" s="28"/>
    </row>
    <row r="14" spans="1:26" ht="15.75" customHeight="1">
      <c r="A14" s="2" t="s">
        <v>34</v>
      </c>
      <c r="B14" s="2" t="s">
        <v>35</v>
      </c>
      <c r="C14" s="3" t="s">
        <v>6</v>
      </c>
      <c r="D14" s="9">
        <v>0.89</v>
      </c>
      <c r="E14" s="8">
        <v>1</v>
      </c>
      <c r="F14" s="15" t="s">
        <v>417</v>
      </c>
      <c r="G14" s="15" t="s">
        <v>462</v>
      </c>
      <c r="H14" s="15" t="s">
        <v>463</v>
      </c>
      <c r="I14" s="20" t="s">
        <v>464</v>
      </c>
      <c r="J14" s="20" t="s">
        <v>465</v>
      </c>
      <c r="K14" s="3"/>
      <c r="L14" s="3"/>
      <c r="M14" s="3"/>
      <c r="N14" s="3"/>
      <c r="O14" s="3"/>
      <c r="P14" s="3"/>
      <c r="Q14" s="3"/>
      <c r="R14" s="3"/>
      <c r="S14" s="3"/>
      <c r="T14" s="3"/>
      <c r="U14" s="3"/>
      <c r="V14" s="3"/>
      <c r="W14" s="3"/>
      <c r="X14" s="3"/>
      <c r="Y14" s="3"/>
      <c r="Z14" s="3"/>
    </row>
    <row r="15" spans="1:26" ht="15.75" customHeight="1">
      <c r="A15" s="10" t="s">
        <v>36</v>
      </c>
      <c r="B15" s="2" t="s">
        <v>37</v>
      </c>
      <c r="C15" s="3" t="s">
        <v>9</v>
      </c>
      <c r="D15" s="9">
        <v>0.97</v>
      </c>
      <c r="E15" s="8">
        <v>1</v>
      </c>
      <c r="F15" s="25" t="s">
        <v>466</v>
      </c>
      <c r="G15" s="25" t="s">
        <v>467</v>
      </c>
      <c r="H15" s="25" t="s">
        <v>468</v>
      </c>
      <c r="I15" s="15" t="s">
        <v>469</v>
      </c>
      <c r="J15" s="15" t="s">
        <v>433</v>
      </c>
      <c r="K15" s="13"/>
      <c r="L15" s="16"/>
      <c r="M15" s="16"/>
      <c r="N15" s="16"/>
      <c r="O15" s="16"/>
      <c r="P15" s="16"/>
      <c r="Q15" s="16"/>
      <c r="R15" s="16"/>
      <c r="S15" s="16"/>
      <c r="T15" s="16"/>
      <c r="U15" s="16"/>
      <c r="V15" s="16"/>
      <c r="W15" s="16"/>
      <c r="X15" s="16"/>
      <c r="Y15" s="16"/>
      <c r="Z15" s="16"/>
    </row>
    <row r="16" spans="1:26" ht="15.75" customHeight="1">
      <c r="A16" s="7" t="s">
        <v>38</v>
      </c>
      <c r="B16" s="7" t="s">
        <v>39</v>
      </c>
      <c r="C16" s="3" t="s">
        <v>31</v>
      </c>
      <c r="D16" s="4">
        <v>0.97599999999999998</v>
      </c>
      <c r="E16" s="4">
        <v>0.96599999999999997</v>
      </c>
      <c r="F16" s="15" t="s">
        <v>470</v>
      </c>
      <c r="G16" s="15" t="s">
        <v>455</v>
      </c>
      <c r="H16" s="15" t="s">
        <v>471</v>
      </c>
      <c r="I16" s="15" t="s">
        <v>472</v>
      </c>
      <c r="J16" s="15" t="s">
        <v>442</v>
      </c>
      <c r="K16" s="15"/>
      <c r="L16" s="28"/>
      <c r="M16" s="28"/>
      <c r="N16" s="28"/>
      <c r="O16" s="28"/>
      <c r="P16" s="28"/>
      <c r="Q16" s="28"/>
      <c r="R16" s="28"/>
      <c r="S16" s="28"/>
      <c r="T16" s="28"/>
      <c r="U16" s="28"/>
      <c r="V16" s="28"/>
      <c r="W16" s="28"/>
      <c r="X16" s="28"/>
      <c r="Y16" s="28"/>
      <c r="Z16" s="28"/>
    </row>
    <row r="17" spans="1:26" ht="15.75" customHeight="1">
      <c r="A17" s="2" t="s">
        <v>40</v>
      </c>
      <c r="B17" s="2" t="s">
        <v>12</v>
      </c>
      <c r="C17" s="3" t="s">
        <v>6</v>
      </c>
      <c r="D17" s="4">
        <v>0.84399999999999997</v>
      </c>
      <c r="E17" s="4">
        <v>0.96299999999999997</v>
      </c>
      <c r="F17" s="25" t="s">
        <v>417</v>
      </c>
      <c r="G17" s="25" t="s">
        <v>473</v>
      </c>
      <c r="H17" s="25" t="s">
        <v>426</v>
      </c>
      <c r="I17" s="15" t="s">
        <v>474</v>
      </c>
      <c r="J17" s="15" t="s">
        <v>475</v>
      </c>
      <c r="K17" s="25"/>
      <c r="L17" s="28"/>
      <c r="M17" s="28"/>
      <c r="N17" s="28"/>
      <c r="O17" s="28"/>
      <c r="P17" s="28"/>
      <c r="Q17" s="28"/>
      <c r="R17" s="28"/>
      <c r="S17" s="28"/>
      <c r="T17" s="28"/>
      <c r="U17" s="28"/>
      <c r="V17" s="28"/>
      <c r="W17" s="28"/>
      <c r="X17" s="28"/>
      <c r="Y17" s="28"/>
      <c r="Z17" s="28"/>
    </row>
    <row r="19" spans="1:26" ht="15.75" customHeight="1">
      <c r="A19" s="7" t="s">
        <v>41</v>
      </c>
      <c r="B19" s="7" t="s">
        <v>42</v>
      </c>
      <c r="C19" s="3" t="s">
        <v>16</v>
      </c>
      <c r="D19" s="8">
        <v>1</v>
      </c>
      <c r="E19" s="8">
        <v>0.96499999999999997</v>
      </c>
      <c r="F19" s="15" t="s">
        <v>476</v>
      </c>
      <c r="G19" s="15" t="s">
        <v>477</v>
      </c>
      <c r="H19" s="15" t="s">
        <v>478</v>
      </c>
      <c r="I19" s="15" t="s">
        <v>479</v>
      </c>
      <c r="J19" s="15" t="s">
        <v>442</v>
      </c>
      <c r="K19" s="15" t="s">
        <v>480</v>
      </c>
      <c r="L19" s="28"/>
      <c r="M19" s="28"/>
      <c r="N19" s="28"/>
      <c r="O19" s="28"/>
      <c r="P19" s="28"/>
      <c r="Q19" s="28"/>
      <c r="R19" s="28"/>
      <c r="S19" s="28"/>
      <c r="T19" s="28"/>
      <c r="U19" s="28"/>
      <c r="V19" s="28"/>
      <c r="W19" s="28"/>
      <c r="X19" s="28"/>
      <c r="Y19" s="28"/>
      <c r="Z19" s="28"/>
    </row>
    <row r="20" spans="1:26" ht="15.75" customHeight="1">
      <c r="A20" s="7" t="s">
        <v>43</v>
      </c>
      <c r="B20" s="7" t="s">
        <v>44</v>
      </c>
      <c r="C20" s="3" t="s">
        <v>16</v>
      </c>
      <c r="D20" s="8">
        <v>1</v>
      </c>
      <c r="E20" s="8">
        <v>1</v>
      </c>
      <c r="F20" s="15" t="s">
        <v>481</v>
      </c>
      <c r="G20" s="15" t="s">
        <v>482</v>
      </c>
      <c r="H20" s="15" t="s">
        <v>483</v>
      </c>
      <c r="I20" s="15" t="s">
        <v>484</v>
      </c>
      <c r="J20" s="15" t="s">
        <v>442</v>
      </c>
      <c r="K20" s="15"/>
      <c r="L20" s="5"/>
      <c r="M20" s="5"/>
      <c r="N20" s="5"/>
      <c r="O20" s="5"/>
      <c r="P20" s="5"/>
      <c r="Q20" s="5"/>
      <c r="R20" s="5"/>
      <c r="S20" s="5"/>
      <c r="T20" s="5"/>
      <c r="U20" s="5"/>
      <c r="V20" s="5"/>
      <c r="W20" s="5"/>
      <c r="X20" s="5"/>
      <c r="Y20" s="5"/>
      <c r="Z20" s="5"/>
    </row>
    <row r="21" spans="1:26" ht="15.75" customHeight="1">
      <c r="A21" s="10" t="s">
        <v>45</v>
      </c>
      <c r="B21" s="2" t="s">
        <v>46</v>
      </c>
      <c r="C21" s="3" t="s">
        <v>6</v>
      </c>
      <c r="D21" s="9">
        <v>0.9032</v>
      </c>
      <c r="E21" s="8">
        <v>1</v>
      </c>
      <c r="F21" s="23" t="s">
        <v>446</v>
      </c>
      <c r="G21" s="25" t="s">
        <v>418</v>
      </c>
      <c r="H21" s="3" t="s">
        <v>485</v>
      </c>
      <c r="I21" s="20" t="s">
        <v>486</v>
      </c>
      <c r="J21" s="33" t="s">
        <v>487</v>
      </c>
      <c r="K21" s="25"/>
      <c r="L21" s="28"/>
      <c r="M21" s="28"/>
      <c r="N21" s="28"/>
      <c r="O21" s="28"/>
      <c r="P21" s="28"/>
      <c r="Q21" s="28"/>
      <c r="R21" s="28"/>
      <c r="S21" s="28"/>
      <c r="T21" s="28"/>
      <c r="U21" s="28"/>
      <c r="V21" s="28"/>
      <c r="W21" s="28"/>
      <c r="X21" s="28"/>
      <c r="Y21" s="28"/>
      <c r="Z21" s="28"/>
    </row>
    <row r="22" spans="1:26" ht="15.75" customHeight="1">
      <c r="A22" s="35" t="s">
        <v>47</v>
      </c>
      <c r="B22" s="14" t="s">
        <v>48</v>
      </c>
      <c r="C22" s="3" t="s">
        <v>31</v>
      </c>
      <c r="D22" s="4">
        <v>0.84599999999999997</v>
      </c>
      <c r="E22" s="4">
        <v>0.98499999999999999</v>
      </c>
      <c r="F22" s="25" t="s">
        <v>470</v>
      </c>
      <c r="G22" s="25" t="s">
        <v>455</v>
      </c>
      <c r="H22" s="25" t="s">
        <v>488</v>
      </c>
      <c r="I22" s="15" t="s">
        <v>489</v>
      </c>
      <c r="J22" s="15" t="s">
        <v>490</v>
      </c>
      <c r="K22" s="15" t="s">
        <v>491</v>
      </c>
      <c r="L22" s="16"/>
      <c r="M22" s="16"/>
      <c r="N22" s="16"/>
      <c r="O22" s="16"/>
      <c r="P22" s="16"/>
      <c r="Q22" s="16"/>
      <c r="R22" s="16"/>
      <c r="S22" s="16"/>
      <c r="T22" s="16"/>
      <c r="U22" s="16"/>
      <c r="V22" s="16"/>
      <c r="W22" s="16"/>
      <c r="X22" s="16"/>
      <c r="Y22" s="16"/>
      <c r="Z22" s="16"/>
    </row>
    <row r="23" spans="1:26" ht="15.75" customHeight="1">
      <c r="A23" s="36" t="s">
        <v>49</v>
      </c>
      <c r="B23" s="15" t="s">
        <v>50</v>
      </c>
      <c r="C23" s="3" t="s">
        <v>16</v>
      </c>
      <c r="D23" s="4">
        <v>1</v>
      </c>
      <c r="E23" s="4">
        <v>1</v>
      </c>
      <c r="F23" s="23" t="s">
        <v>492</v>
      </c>
      <c r="G23" s="3" t="s">
        <v>493</v>
      </c>
      <c r="H23" s="3" t="s">
        <v>494</v>
      </c>
      <c r="I23" s="3" t="s">
        <v>495</v>
      </c>
      <c r="J23" s="15" t="s">
        <v>442</v>
      </c>
      <c r="K23" s="25"/>
      <c r="L23" s="28"/>
      <c r="M23" s="28"/>
      <c r="N23" s="28"/>
      <c r="O23" s="28"/>
      <c r="P23" s="28"/>
      <c r="Q23" s="28"/>
      <c r="R23" s="28"/>
      <c r="S23" s="28"/>
      <c r="T23" s="28"/>
      <c r="U23" s="28"/>
      <c r="V23" s="28"/>
      <c r="W23" s="28"/>
      <c r="X23" s="28"/>
      <c r="Y23" s="28"/>
      <c r="Z23" s="28"/>
    </row>
    <row r="24" spans="1:26" ht="15.75" customHeight="1">
      <c r="A24" s="10" t="s">
        <v>51</v>
      </c>
      <c r="B24" s="14" t="str">
        <f>HYPERLINK("https://perkinelmer-appliedgenomics.com/home/products/new-coronavirus-2019-ncov-nucleic-acid-detection-kit/","PerkinElmer")</f>
        <v>PerkinElmer</v>
      </c>
      <c r="C24" s="15" t="s">
        <v>16</v>
      </c>
      <c r="D24" s="8">
        <v>1</v>
      </c>
      <c r="E24" s="8">
        <v>1</v>
      </c>
      <c r="F24" s="23" t="s">
        <v>496</v>
      </c>
      <c r="G24" s="3" t="s">
        <v>439</v>
      </c>
      <c r="H24" s="3" t="s">
        <v>497</v>
      </c>
      <c r="I24" s="3" t="s">
        <v>498</v>
      </c>
      <c r="J24" s="15" t="s">
        <v>442</v>
      </c>
      <c r="K24" s="16"/>
      <c r="L24" s="16"/>
      <c r="M24" s="16"/>
      <c r="N24" s="16"/>
      <c r="O24" s="16"/>
      <c r="P24" s="16"/>
      <c r="Q24" s="16"/>
      <c r="R24" s="16"/>
      <c r="S24" s="16"/>
      <c r="T24" s="16"/>
      <c r="U24" s="16"/>
      <c r="V24" s="16"/>
      <c r="W24" s="16"/>
      <c r="X24" s="16"/>
      <c r="Y24" s="16"/>
      <c r="Z24" s="16"/>
    </row>
    <row r="25" spans="1:26" ht="15.75" customHeight="1">
      <c r="A25" s="2" t="s">
        <v>52</v>
      </c>
      <c r="B25" s="2" t="s">
        <v>53</v>
      </c>
      <c r="C25" s="15" t="s">
        <v>54</v>
      </c>
      <c r="D25" s="17">
        <v>0.86499999999999999</v>
      </c>
      <c r="E25" s="18">
        <v>0.99299999999999999</v>
      </c>
      <c r="F25" s="37" t="s">
        <v>417</v>
      </c>
      <c r="G25" s="15" t="s">
        <v>418</v>
      </c>
      <c r="H25" s="38" t="s">
        <v>499</v>
      </c>
      <c r="I25" s="20" t="s">
        <v>500</v>
      </c>
      <c r="J25" s="20" t="s">
        <v>501</v>
      </c>
      <c r="K25" s="20"/>
      <c r="L25" s="37"/>
      <c r="M25" s="37"/>
      <c r="N25" s="37"/>
      <c r="O25" s="37"/>
      <c r="P25" s="37"/>
      <c r="Q25" s="37"/>
      <c r="R25" s="37"/>
      <c r="S25" s="37"/>
      <c r="T25" s="37"/>
      <c r="U25" s="37"/>
      <c r="V25" s="37"/>
      <c r="W25" s="37"/>
      <c r="X25" s="37"/>
      <c r="Y25" s="37"/>
      <c r="Z25" s="37"/>
    </row>
    <row r="26" spans="1:26" ht="15.75" customHeight="1">
      <c r="A26" s="2" t="s">
        <v>55</v>
      </c>
      <c r="B26" s="2" t="s">
        <v>56</v>
      </c>
      <c r="C26" s="15" t="s">
        <v>6</v>
      </c>
      <c r="D26" s="17">
        <v>0.91700000000000004</v>
      </c>
      <c r="E26" s="18">
        <v>1</v>
      </c>
      <c r="F26" s="37" t="s">
        <v>417</v>
      </c>
      <c r="G26" s="15" t="s">
        <v>418</v>
      </c>
      <c r="H26" s="38" t="s">
        <v>502</v>
      </c>
      <c r="I26" s="20" t="s">
        <v>503</v>
      </c>
      <c r="J26" s="20" t="s">
        <v>504</v>
      </c>
      <c r="K26" s="20"/>
      <c r="L26" s="37"/>
      <c r="M26" s="37"/>
      <c r="N26" s="37"/>
      <c r="O26" s="37"/>
      <c r="P26" s="37"/>
      <c r="Q26" s="37"/>
      <c r="R26" s="37"/>
      <c r="S26" s="37"/>
      <c r="T26" s="37"/>
      <c r="U26" s="37"/>
      <c r="V26" s="37"/>
      <c r="W26" s="37"/>
      <c r="X26" s="37"/>
      <c r="Y26" s="37"/>
      <c r="Z26" s="37"/>
    </row>
    <row r="27" spans="1:26" ht="15.75" customHeight="1">
      <c r="A27" s="2" t="s">
        <v>57</v>
      </c>
      <c r="B27" s="2" t="s">
        <v>58</v>
      </c>
      <c r="C27" s="15" t="s">
        <v>6</v>
      </c>
      <c r="D27" s="17">
        <v>0.88200000000000001</v>
      </c>
      <c r="E27" s="18">
        <v>1</v>
      </c>
      <c r="F27" s="37" t="s">
        <v>417</v>
      </c>
      <c r="G27" s="15" t="s">
        <v>418</v>
      </c>
      <c r="H27" s="38" t="s">
        <v>505</v>
      </c>
      <c r="I27" s="20" t="s">
        <v>506</v>
      </c>
      <c r="J27" s="20" t="s">
        <v>507</v>
      </c>
      <c r="K27" s="20"/>
      <c r="L27" s="37"/>
      <c r="M27" s="37"/>
      <c r="N27" s="37"/>
      <c r="O27" s="37"/>
      <c r="P27" s="37"/>
      <c r="Q27" s="37"/>
      <c r="R27" s="37"/>
      <c r="S27" s="37"/>
      <c r="T27" s="37"/>
      <c r="U27" s="37"/>
      <c r="V27" s="37"/>
      <c r="W27" s="37"/>
      <c r="X27" s="37"/>
      <c r="Y27" s="37"/>
      <c r="Z27" s="37"/>
    </row>
    <row r="28" spans="1:26" ht="15.75" customHeight="1">
      <c r="A28" s="2" t="s">
        <v>59</v>
      </c>
      <c r="B28" s="2" t="s">
        <v>60</v>
      </c>
      <c r="C28" s="15" t="s">
        <v>13</v>
      </c>
      <c r="D28" s="17">
        <v>0.86899999999999999</v>
      </c>
      <c r="E28" s="18">
        <v>0.98899999999999999</v>
      </c>
      <c r="F28" s="37" t="s">
        <v>417</v>
      </c>
      <c r="G28" s="15" t="s">
        <v>418</v>
      </c>
      <c r="H28" s="15" t="s">
        <v>508</v>
      </c>
      <c r="I28" s="20" t="s">
        <v>509</v>
      </c>
      <c r="J28" s="20" t="s">
        <v>510</v>
      </c>
      <c r="K28" s="28"/>
      <c r="L28" s="37"/>
      <c r="M28" s="37"/>
      <c r="N28" s="37"/>
      <c r="O28" s="37"/>
      <c r="P28" s="37"/>
      <c r="Q28" s="37"/>
      <c r="R28" s="37"/>
      <c r="S28" s="37"/>
      <c r="T28" s="37"/>
      <c r="U28" s="37"/>
      <c r="V28" s="37"/>
      <c r="W28" s="37"/>
      <c r="X28" s="37"/>
      <c r="Y28" s="37"/>
      <c r="Z28" s="37"/>
    </row>
    <row r="29" spans="1:26" ht="15.75" customHeight="1">
      <c r="A29" s="2" t="s">
        <v>61</v>
      </c>
      <c r="B29" s="2" t="s">
        <v>62</v>
      </c>
      <c r="C29" s="15" t="s">
        <v>63</v>
      </c>
      <c r="D29" s="17">
        <v>0.95699999999999996</v>
      </c>
      <c r="E29" s="18">
        <v>1</v>
      </c>
      <c r="F29" s="37" t="s">
        <v>511</v>
      </c>
      <c r="G29" s="15" t="s">
        <v>434</v>
      </c>
      <c r="H29" s="15" t="s">
        <v>478</v>
      </c>
      <c r="I29" s="20" t="s">
        <v>512</v>
      </c>
      <c r="J29" s="20" t="s">
        <v>433</v>
      </c>
      <c r="K29" s="15"/>
      <c r="L29" s="37"/>
      <c r="M29" s="37"/>
      <c r="N29" s="37"/>
      <c r="O29" s="37"/>
      <c r="P29" s="37"/>
      <c r="Q29" s="37"/>
      <c r="R29" s="37"/>
      <c r="S29" s="37"/>
      <c r="T29" s="37"/>
      <c r="U29" s="37"/>
      <c r="V29" s="37"/>
      <c r="W29" s="37"/>
      <c r="X29" s="37"/>
      <c r="Y29" s="37"/>
      <c r="Z29" s="37"/>
    </row>
    <row r="30" spans="1:26" ht="15.75" customHeight="1">
      <c r="A30" s="2" t="s">
        <v>64</v>
      </c>
      <c r="B30" s="2" t="s">
        <v>65</v>
      </c>
      <c r="C30" s="15" t="s">
        <v>16</v>
      </c>
      <c r="D30" s="17">
        <v>1</v>
      </c>
      <c r="E30" s="18">
        <v>1</v>
      </c>
      <c r="F30" s="37" t="s">
        <v>513</v>
      </c>
      <c r="G30" s="15" t="s">
        <v>514</v>
      </c>
      <c r="H30" s="15" t="s">
        <v>515</v>
      </c>
      <c r="I30" s="37" t="s">
        <v>516</v>
      </c>
      <c r="J30" s="37" t="s">
        <v>517</v>
      </c>
      <c r="K30" s="15"/>
      <c r="L30" s="37"/>
      <c r="M30" s="37"/>
      <c r="N30" s="37"/>
      <c r="O30" s="37"/>
      <c r="P30" s="37"/>
      <c r="Q30" s="37"/>
      <c r="R30" s="37"/>
      <c r="S30" s="37"/>
      <c r="T30" s="37"/>
      <c r="U30" s="37"/>
      <c r="V30" s="37"/>
      <c r="W30" s="37"/>
      <c r="X30" s="37"/>
      <c r="Y30" s="37"/>
      <c r="Z30" s="37"/>
    </row>
    <row r="31" spans="1:26" ht="15.75" customHeight="1">
      <c r="A31" s="2" t="s">
        <v>66</v>
      </c>
      <c r="B31" s="2" t="s">
        <v>67</v>
      </c>
      <c r="C31" s="15" t="s">
        <v>68</v>
      </c>
      <c r="D31" s="17">
        <v>0.90900000000000003</v>
      </c>
      <c r="E31" s="18">
        <v>0.97499999999999998</v>
      </c>
      <c r="F31" s="37" t="s">
        <v>417</v>
      </c>
      <c r="G31" s="15" t="s">
        <v>518</v>
      </c>
      <c r="H31" s="15" t="s">
        <v>519</v>
      </c>
      <c r="I31" s="20" t="s">
        <v>520</v>
      </c>
      <c r="J31" s="20" t="s">
        <v>521</v>
      </c>
      <c r="K31" s="15"/>
      <c r="L31" s="37"/>
      <c r="M31" s="37"/>
      <c r="N31" s="37"/>
      <c r="O31" s="37"/>
      <c r="P31" s="37"/>
      <c r="Q31" s="37"/>
      <c r="R31" s="37"/>
      <c r="S31" s="37"/>
      <c r="T31" s="37"/>
      <c r="U31" s="37"/>
      <c r="V31" s="37"/>
      <c r="W31" s="37"/>
      <c r="X31" s="37"/>
      <c r="Y31" s="37"/>
      <c r="Z31" s="37"/>
    </row>
    <row r="32" spans="1:26" ht="15.75" customHeight="1">
      <c r="A32" s="2" t="s">
        <v>69</v>
      </c>
      <c r="B32" s="2" t="s">
        <v>70</v>
      </c>
      <c r="C32" s="3" t="s">
        <v>13</v>
      </c>
      <c r="D32" s="4">
        <v>0.87</v>
      </c>
      <c r="E32" s="4">
        <v>0.98</v>
      </c>
      <c r="F32" s="25" t="s">
        <v>417</v>
      </c>
      <c r="G32" s="25" t="s">
        <v>462</v>
      </c>
      <c r="H32" s="25" t="s">
        <v>426</v>
      </c>
      <c r="I32" s="15" t="s">
        <v>522</v>
      </c>
      <c r="J32" s="15" t="s">
        <v>523</v>
      </c>
      <c r="K32" s="25"/>
      <c r="L32" s="28"/>
      <c r="M32" s="28"/>
      <c r="N32" s="28"/>
      <c r="O32" s="28"/>
      <c r="P32" s="28"/>
      <c r="Q32" s="28"/>
      <c r="R32" s="28"/>
      <c r="S32" s="28"/>
      <c r="T32" s="28"/>
      <c r="U32" s="28"/>
      <c r="V32" s="28"/>
      <c r="W32" s="28"/>
      <c r="X32" s="28"/>
      <c r="Y32" s="28"/>
      <c r="Z32" s="28"/>
    </row>
    <row r="34" spans="1:26" ht="15.75" customHeight="1">
      <c r="A34" s="2" t="s">
        <v>71</v>
      </c>
      <c r="B34" s="2" t="s">
        <v>48</v>
      </c>
      <c r="C34" s="3" t="s">
        <v>31</v>
      </c>
      <c r="D34" s="19" t="s">
        <v>72</v>
      </c>
      <c r="E34" s="19" t="s">
        <v>73</v>
      </c>
      <c r="F34" s="15" t="s">
        <v>454</v>
      </c>
      <c r="G34" s="15" t="s">
        <v>467</v>
      </c>
      <c r="H34" s="39" t="s">
        <v>502</v>
      </c>
      <c r="I34" s="20" t="s">
        <v>524</v>
      </c>
      <c r="J34" s="15" t="s">
        <v>525</v>
      </c>
      <c r="K34" s="16"/>
      <c r="L34" s="16"/>
      <c r="M34" s="16"/>
      <c r="N34" s="16"/>
      <c r="O34" s="16"/>
      <c r="P34" s="16"/>
      <c r="Q34" s="16"/>
      <c r="R34" s="16"/>
      <c r="S34" s="16"/>
      <c r="T34" s="16"/>
      <c r="U34" s="16"/>
      <c r="V34" s="16"/>
      <c r="W34" s="16"/>
      <c r="X34" s="16"/>
      <c r="Y34" s="16"/>
      <c r="Z34" s="16"/>
    </row>
    <row r="35" spans="1:26" ht="15.75" customHeight="1">
      <c r="A35" s="2" t="s">
        <v>74</v>
      </c>
      <c r="B35" s="2" t="s">
        <v>48</v>
      </c>
      <c r="C35" s="3" t="s">
        <v>31</v>
      </c>
      <c r="D35" s="19" t="s">
        <v>72</v>
      </c>
      <c r="E35" s="19" t="s">
        <v>73</v>
      </c>
      <c r="F35" s="15" t="s">
        <v>454</v>
      </c>
      <c r="G35" s="15" t="s">
        <v>467</v>
      </c>
      <c r="H35" s="20" t="s">
        <v>502</v>
      </c>
      <c r="I35" s="20" t="s">
        <v>526</v>
      </c>
      <c r="J35" s="15" t="s">
        <v>527</v>
      </c>
      <c r="K35" s="13"/>
      <c r="L35" s="16"/>
      <c r="M35" s="16"/>
      <c r="N35" s="16"/>
      <c r="O35" s="16"/>
      <c r="P35" s="16"/>
      <c r="Q35" s="16"/>
      <c r="R35" s="16"/>
      <c r="S35" s="16"/>
      <c r="T35" s="16"/>
      <c r="U35" s="16"/>
      <c r="V35" s="16"/>
      <c r="W35" s="16"/>
      <c r="X35" s="16"/>
      <c r="Y35" s="16"/>
      <c r="Z35" s="16"/>
    </row>
    <row r="36" spans="1:26" ht="15.75" customHeight="1">
      <c r="A36" s="2" t="s">
        <v>75</v>
      </c>
      <c r="B36" s="2" t="s">
        <v>48</v>
      </c>
      <c r="C36" s="3" t="s">
        <v>31</v>
      </c>
      <c r="D36" s="19" t="s">
        <v>76</v>
      </c>
      <c r="E36" s="19" t="s">
        <v>77</v>
      </c>
      <c r="F36" s="15" t="s">
        <v>454</v>
      </c>
      <c r="G36" s="15" t="s">
        <v>467</v>
      </c>
      <c r="H36" s="20" t="s">
        <v>502</v>
      </c>
      <c r="I36" s="20" t="s">
        <v>528</v>
      </c>
      <c r="J36" s="15" t="s">
        <v>529</v>
      </c>
      <c r="K36" s="13"/>
      <c r="L36" s="16"/>
      <c r="M36" s="16"/>
      <c r="N36" s="16"/>
      <c r="O36" s="16"/>
      <c r="P36" s="16"/>
      <c r="Q36" s="16"/>
      <c r="R36" s="16"/>
      <c r="S36" s="16"/>
      <c r="T36" s="16"/>
      <c r="U36" s="16"/>
      <c r="V36" s="16"/>
      <c r="W36" s="16"/>
      <c r="X36" s="16"/>
      <c r="Y36" s="16"/>
      <c r="Z36" s="16"/>
    </row>
    <row r="37" spans="1:26" ht="15.75" customHeight="1">
      <c r="A37" s="2" t="s">
        <v>78</v>
      </c>
      <c r="B37" s="2" t="s">
        <v>79</v>
      </c>
      <c r="C37" s="3" t="s">
        <v>80</v>
      </c>
      <c r="D37" s="3" t="s">
        <v>81</v>
      </c>
      <c r="E37" s="20" t="s">
        <v>82</v>
      </c>
      <c r="F37" s="15" t="s">
        <v>446</v>
      </c>
      <c r="G37" s="15" t="s">
        <v>434</v>
      </c>
      <c r="H37" s="15" t="s">
        <v>530</v>
      </c>
      <c r="I37" s="3" t="s">
        <v>531</v>
      </c>
      <c r="J37" s="20" t="s">
        <v>433</v>
      </c>
      <c r="K37" s="15"/>
      <c r="L37" s="28"/>
      <c r="M37" s="28"/>
      <c r="N37" s="28"/>
      <c r="O37" s="28"/>
      <c r="P37" s="28"/>
      <c r="Q37" s="28"/>
      <c r="R37" s="28"/>
      <c r="S37" s="28"/>
      <c r="T37" s="28"/>
      <c r="U37" s="28"/>
      <c r="V37" s="28"/>
      <c r="W37" s="28"/>
      <c r="X37" s="28"/>
      <c r="Y37" s="28"/>
      <c r="Z37" s="28"/>
    </row>
    <row r="38" spans="1:26" ht="15.75" customHeight="1">
      <c r="A38" s="36" t="s">
        <v>83</v>
      </c>
      <c r="B38" s="7" t="s">
        <v>84</v>
      </c>
      <c r="C38" s="3" t="s">
        <v>16</v>
      </c>
      <c r="D38" s="21" t="s">
        <v>85</v>
      </c>
      <c r="E38" s="22" t="s">
        <v>86</v>
      </c>
      <c r="F38" s="25" t="s">
        <v>532</v>
      </c>
      <c r="G38" s="25" t="s">
        <v>533</v>
      </c>
      <c r="H38" s="25" t="s">
        <v>534</v>
      </c>
      <c r="I38" s="15" t="s">
        <v>535</v>
      </c>
      <c r="J38" s="15" t="s">
        <v>536</v>
      </c>
      <c r="K38" s="25"/>
      <c r="L38" s="28"/>
      <c r="M38" s="28"/>
      <c r="N38" s="28"/>
      <c r="O38" s="28"/>
      <c r="P38" s="28"/>
      <c r="Q38" s="28"/>
      <c r="R38" s="28"/>
      <c r="S38" s="28"/>
      <c r="T38" s="28"/>
      <c r="U38" s="28"/>
      <c r="V38" s="28"/>
      <c r="W38" s="28"/>
      <c r="X38" s="28"/>
      <c r="Y38" s="28"/>
      <c r="Z38" s="28"/>
    </row>
    <row r="39" spans="1:26" ht="15.75" customHeight="1">
      <c r="A39" s="10" t="s">
        <v>87</v>
      </c>
      <c r="B39" s="14" t="s">
        <v>88</v>
      </c>
      <c r="C39" s="3" t="s">
        <v>31</v>
      </c>
      <c r="D39" s="19" t="s">
        <v>89</v>
      </c>
      <c r="E39" s="19" t="s">
        <v>73</v>
      </c>
      <c r="F39" s="23" t="s">
        <v>470</v>
      </c>
      <c r="G39" s="25" t="s">
        <v>455</v>
      </c>
      <c r="H39" s="3" t="s">
        <v>537</v>
      </c>
      <c r="I39" s="3" t="s">
        <v>538</v>
      </c>
      <c r="J39" s="15" t="s">
        <v>539</v>
      </c>
      <c r="K39" s="25"/>
      <c r="L39" s="28"/>
      <c r="M39" s="28"/>
      <c r="N39" s="28"/>
      <c r="O39" s="28"/>
      <c r="P39" s="28"/>
      <c r="Q39" s="28"/>
      <c r="R39" s="28"/>
      <c r="S39" s="28"/>
      <c r="T39" s="28"/>
      <c r="U39" s="28"/>
      <c r="V39" s="28"/>
      <c r="W39" s="28"/>
      <c r="X39" s="28"/>
      <c r="Y39" s="28"/>
      <c r="Z39" s="28"/>
    </row>
    <row r="40" spans="1:26" ht="15.75" customHeight="1">
      <c r="A40" s="2" t="s">
        <v>90</v>
      </c>
      <c r="B40" s="2" t="s">
        <v>91</v>
      </c>
      <c r="C40" s="3" t="s">
        <v>92</v>
      </c>
      <c r="D40" s="23" t="s">
        <v>93</v>
      </c>
      <c r="E40" s="23" t="s">
        <v>93</v>
      </c>
      <c r="F40" s="15" t="s">
        <v>417</v>
      </c>
      <c r="G40" s="25" t="s">
        <v>93</v>
      </c>
      <c r="H40" s="25" t="s">
        <v>93</v>
      </c>
      <c r="I40" s="20" t="s">
        <v>540</v>
      </c>
      <c r="J40" s="20" t="s">
        <v>541</v>
      </c>
      <c r="K40" s="25"/>
      <c r="L40" s="25"/>
      <c r="M40" s="25"/>
      <c r="N40" s="28"/>
      <c r="O40" s="28"/>
      <c r="P40" s="28"/>
      <c r="Q40" s="28"/>
      <c r="R40" s="28"/>
      <c r="S40" s="28"/>
      <c r="T40" s="28"/>
      <c r="U40" s="28"/>
      <c r="V40" s="28"/>
      <c r="W40" s="28"/>
      <c r="X40" s="28"/>
      <c r="Y40" s="28"/>
      <c r="Z40" s="28"/>
    </row>
    <row r="41" spans="1:26" ht="15.75" customHeight="1">
      <c r="A41" s="2" t="s">
        <v>94</v>
      </c>
      <c r="B41" s="7" t="s">
        <v>70</v>
      </c>
      <c r="C41" s="3" t="s">
        <v>31</v>
      </c>
      <c r="D41" s="19" t="s">
        <v>95</v>
      </c>
      <c r="E41" s="19" t="s">
        <v>96</v>
      </c>
      <c r="F41" s="25" t="s">
        <v>542</v>
      </c>
      <c r="G41" s="25" t="s">
        <v>543</v>
      </c>
      <c r="H41" s="25" t="s">
        <v>544</v>
      </c>
      <c r="I41" s="15" t="s">
        <v>545</v>
      </c>
      <c r="J41" s="15" t="s">
        <v>546</v>
      </c>
      <c r="K41" s="13"/>
      <c r="L41" s="16"/>
      <c r="M41" s="16"/>
      <c r="N41" s="16"/>
      <c r="O41" s="16"/>
      <c r="P41" s="16"/>
      <c r="Q41" s="16"/>
      <c r="R41" s="16"/>
      <c r="S41" s="16"/>
      <c r="T41" s="16"/>
      <c r="U41" s="16"/>
      <c r="V41" s="16"/>
      <c r="W41" s="16"/>
      <c r="X41" s="16"/>
      <c r="Y41" s="16"/>
      <c r="Z41" s="16"/>
    </row>
    <row r="42" spans="1:26" ht="15.75" customHeight="1">
      <c r="A42" s="10" t="s">
        <v>97</v>
      </c>
      <c r="B42" s="2" t="s">
        <v>98</v>
      </c>
      <c r="C42" s="3" t="s">
        <v>31</v>
      </c>
      <c r="D42" s="9">
        <v>0.8</v>
      </c>
      <c r="E42" s="8">
        <v>1</v>
      </c>
      <c r="F42" s="23" t="s">
        <v>547</v>
      </c>
      <c r="G42" s="25" t="s">
        <v>455</v>
      </c>
      <c r="H42" s="3" t="s">
        <v>548</v>
      </c>
      <c r="I42" s="3" t="s">
        <v>549</v>
      </c>
      <c r="J42" s="15" t="s">
        <v>539</v>
      </c>
      <c r="K42" s="25"/>
      <c r="L42" s="28"/>
      <c r="M42" s="28"/>
      <c r="N42" s="28"/>
      <c r="O42" s="28"/>
      <c r="P42" s="28"/>
      <c r="Q42" s="28"/>
      <c r="R42" s="28"/>
      <c r="S42" s="28"/>
      <c r="T42" s="28"/>
      <c r="U42" s="28"/>
      <c r="V42" s="28"/>
      <c r="W42" s="28"/>
      <c r="X42" s="28"/>
      <c r="Y42" s="28"/>
      <c r="Z42" s="28"/>
    </row>
    <row r="43" spans="1:26" ht="15.75" customHeight="1">
      <c r="A43" s="2" t="s">
        <v>99</v>
      </c>
      <c r="B43" s="2" t="s">
        <v>100</v>
      </c>
      <c r="C43" s="3" t="s">
        <v>16</v>
      </c>
      <c r="D43" s="12">
        <v>0.97699999999999998</v>
      </c>
      <c r="E43" s="12">
        <v>0.97699999999999998</v>
      </c>
      <c r="F43" s="15" t="s">
        <v>550</v>
      </c>
      <c r="G43" s="25" t="s">
        <v>434</v>
      </c>
      <c r="H43" s="25" t="s">
        <v>551</v>
      </c>
      <c r="I43" s="20" t="s">
        <v>552</v>
      </c>
      <c r="J43" s="33" t="s">
        <v>553</v>
      </c>
      <c r="K43" s="25"/>
      <c r="L43" s="25"/>
      <c r="M43" s="25"/>
      <c r="N43" s="28"/>
      <c r="O43" s="28"/>
      <c r="P43" s="28"/>
      <c r="Q43" s="28"/>
      <c r="R43" s="28"/>
      <c r="S43" s="28"/>
      <c r="T43" s="28"/>
      <c r="U43" s="28"/>
      <c r="V43" s="28"/>
      <c r="W43" s="28"/>
      <c r="X43" s="28"/>
      <c r="Y43" s="28"/>
      <c r="Z43" s="28"/>
    </row>
    <row r="44" spans="1:26" ht="15.75" customHeight="1">
      <c r="A44" s="2" t="s">
        <v>554</v>
      </c>
      <c r="B44" s="7" t="s">
        <v>101</v>
      </c>
      <c r="C44" s="3" t="s">
        <v>92</v>
      </c>
      <c r="D44" s="40" t="s">
        <v>93</v>
      </c>
      <c r="E44" s="40" t="s">
        <v>93</v>
      </c>
      <c r="F44" s="15" t="s">
        <v>555</v>
      </c>
      <c r="G44" s="25"/>
      <c r="H44" s="25"/>
      <c r="I44" s="15" t="s">
        <v>556</v>
      </c>
      <c r="J44" s="15" t="s">
        <v>557</v>
      </c>
      <c r="K44" s="25"/>
      <c r="L44" s="25"/>
      <c r="M44" s="25"/>
      <c r="N44" s="28"/>
      <c r="O44" s="28"/>
      <c r="P44" s="28"/>
      <c r="Q44" s="28"/>
      <c r="R44" s="28"/>
      <c r="S44" s="28"/>
      <c r="T44" s="28"/>
      <c r="U44" s="28"/>
      <c r="V44" s="28"/>
      <c r="W44" s="28"/>
      <c r="X44" s="28"/>
      <c r="Y44" s="28"/>
      <c r="Z44" s="28"/>
    </row>
    <row r="45" spans="1:26" ht="15.75" customHeight="1">
      <c r="A45" s="2" t="s">
        <v>102</v>
      </c>
      <c r="B45" s="15" t="s">
        <v>103</v>
      </c>
      <c r="C45" s="3" t="s">
        <v>104</v>
      </c>
      <c r="D45" s="4">
        <v>1</v>
      </c>
      <c r="E45" s="9">
        <v>1</v>
      </c>
      <c r="F45" s="25" t="s">
        <v>558</v>
      </c>
      <c r="G45" s="25" t="s">
        <v>559</v>
      </c>
      <c r="H45" s="25" t="s">
        <v>560</v>
      </c>
      <c r="I45" s="15" t="s">
        <v>561</v>
      </c>
      <c r="J45" s="15" t="s">
        <v>562</v>
      </c>
      <c r="K45" s="25"/>
      <c r="L45" s="28"/>
      <c r="M45" s="28"/>
      <c r="N45" s="28"/>
      <c r="O45" s="28"/>
      <c r="P45" s="28"/>
      <c r="Q45" s="28"/>
      <c r="R45" s="28"/>
      <c r="S45" s="28"/>
      <c r="T45" s="28"/>
      <c r="U45" s="28"/>
      <c r="V45" s="28"/>
      <c r="W45" s="28"/>
      <c r="X45" s="28"/>
      <c r="Y45" s="28"/>
      <c r="Z45" s="28"/>
    </row>
    <row r="46" spans="1:26" ht="15.75" customHeight="1">
      <c r="A46" s="2" t="s">
        <v>105</v>
      </c>
      <c r="B46" s="2" t="s">
        <v>58</v>
      </c>
      <c r="C46" s="3" t="s">
        <v>6</v>
      </c>
      <c r="D46" s="4">
        <v>0.94299999999999995</v>
      </c>
      <c r="E46" s="9">
        <v>0.98099999999999998</v>
      </c>
      <c r="F46" s="25" t="s">
        <v>417</v>
      </c>
      <c r="G46" s="25" t="s">
        <v>418</v>
      </c>
      <c r="H46" s="25" t="s">
        <v>505</v>
      </c>
      <c r="I46" s="15" t="s">
        <v>563</v>
      </c>
      <c r="J46" s="15" t="s">
        <v>564</v>
      </c>
      <c r="K46" s="25"/>
      <c r="L46" s="28"/>
      <c r="M46" s="28"/>
      <c r="N46" s="28"/>
      <c r="O46" s="28"/>
      <c r="P46" s="28"/>
      <c r="Q46" s="28"/>
      <c r="R46" s="28"/>
      <c r="S46" s="28"/>
      <c r="T46" s="28"/>
      <c r="U46" s="28"/>
      <c r="V46" s="28"/>
      <c r="W46" s="28"/>
      <c r="X46" s="28"/>
      <c r="Y46" s="28"/>
      <c r="Z46" s="28"/>
    </row>
    <row r="47" spans="1:26" ht="15.75" customHeight="1">
      <c r="A47" s="2" t="s">
        <v>106</v>
      </c>
      <c r="B47" s="2" t="s">
        <v>107</v>
      </c>
      <c r="C47" s="3" t="s">
        <v>16</v>
      </c>
      <c r="D47" s="4">
        <v>1</v>
      </c>
      <c r="E47" s="9">
        <v>1</v>
      </c>
      <c r="F47" s="25" t="s">
        <v>565</v>
      </c>
      <c r="G47" s="25" t="s">
        <v>566</v>
      </c>
      <c r="H47" s="25" t="s">
        <v>567</v>
      </c>
      <c r="I47" s="15" t="s">
        <v>568</v>
      </c>
      <c r="J47" s="15" t="s">
        <v>569</v>
      </c>
      <c r="K47" s="25"/>
      <c r="L47" s="28"/>
      <c r="M47" s="28"/>
      <c r="N47" s="28"/>
      <c r="O47" s="28"/>
      <c r="P47" s="28"/>
      <c r="Q47" s="28"/>
      <c r="R47" s="28"/>
      <c r="S47" s="28"/>
      <c r="T47" s="28"/>
      <c r="U47" s="28"/>
      <c r="V47" s="28"/>
      <c r="W47" s="28"/>
      <c r="X47" s="28"/>
      <c r="Y47" s="28"/>
      <c r="Z47" s="28"/>
    </row>
    <row r="48" spans="1:26" ht="15.75" customHeight="1">
      <c r="A48" s="2" t="s">
        <v>108</v>
      </c>
      <c r="B48" s="2" t="s">
        <v>109</v>
      </c>
      <c r="C48" s="3" t="s">
        <v>16</v>
      </c>
      <c r="D48" s="4">
        <v>0.97099999999999997</v>
      </c>
      <c r="E48" s="4">
        <v>0.97599999999999998</v>
      </c>
      <c r="F48" s="25" t="s">
        <v>492</v>
      </c>
      <c r="G48" s="25" t="s">
        <v>570</v>
      </c>
      <c r="H48" s="25" t="s">
        <v>571</v>
      </c>
      <c r="I48" s="15" t="s">
        <v>572</v>
      </c>
      <c r="J48" s="15" t="s">
        <v>433</v>
      </c>
      <c r="K48" s="25"/>
      <c r="L48" s="28"/>
      <c r="M48" s="28"/>
      <c r="N48" s="28"/>
      <c r="O48" s="28"/>
      <c r="P48" s="28"/>
      <c r="Q48" s="28"/>
      <c r="R48" s="28"/>
      <c r="S48" s="28"/>
      <c r="T48" s="28"/>
      <c r="U48" s="28"/>
      <c r="V48" s="28"/>
      <c r="W48" s="28"/>
      <c r="X48" s="28"/>
      <c r="Y48" s="28"/>
      <c r="Z48" s="28"/>
    </row>
    <row r="49" spans="1:26" ht="15.75" customHeight="1">
      <c r="A49" s="2" t="s">
        <v>110</v>
      </c>
      <c r="B49" s="2" t="s">
        <v>111</v>
      </c>
      <c r="C49" s="15" t="s">
        <v>6</v>
      </c>
      <c r="D49" s="17">
        <v>0.86699999999999999</v>
      </c>
      <c r="E49" s="18">
        <v>0.998</v>
      </c>
      <c r="F49" s="37" t="s">
        <v>573</v>
      </c>
      <c r="G49" s="15" t="s">
        <v>574</v>
      </c>
      <c r="H49" s="15" t="s">
        <v>575</v>
      </c>
      <c r="I49" s="20" t="s">
        <v>576</v>
      </c>
      <c r="J49" s="20" t="s">
        <v>577</v>
      </c>
      <c r="K49" s="15"/>
      <c r="L49" s="37"/>
      <c r="M49" s="37"/>
      <c r="N49" s="37"/>
      <c r="O49" s="37"/>
      <c r="P49" s="37"/>
      <c r="Q49" s="37"/>
      <c r="R49" s="37"/>
      <c r="S49" s="37"/>
      <c r="T49" s="37"/>
      <c r="U49" s="37"/>
      <c r="V49" s="37"/>
      <c r="W49" s="37"/>
      <c r="X49" s="37"/>
      <c r="Y49" s="37"/>
      <c r="Z49" s="37"/>
    </row>
    <row r="50" spans="1:26" ht="15.75" customHeight="1">
      <c r="A50" s="2" t="s">
        <v>112</v>
      </c>
      <c r="B50" s="2" t="s">
        <v>113</v>
      </c>
      <c r="C50" s="15" t="s">
        <v>6</v>
      </c>
      <c r="D50" s="17">
        <v>0.91800000000000004</v>
      </c>
      <c r="E50" s="18">
        <v>0.96899999999999997</v>
      </c>
      <c r="F50" s="37" t="s">
        <v>417</v>
      </c>
      <c r="G50" s="15" t="s">
        <v>418</v>
      </c>
      <c r="H50" s="15" t="s">
        <v>578</v>
      </c>
      <c r="I50" s="20" t="s">
        <v>579</v>
      </c>
      <c r="J50" s="20" t="s">
        <v>580</v>
      </c>
      <c r="K50" s="15"/>
      <c r="L50" s="37"/>
      <c r="M50" s="37"/>
      <c r="N50" s="37"/>
      <c r="O50" s="37"/>
      <c r="P50" s="37"/>
      <c r="Q50" s="37"/>
      <c r="R50" s="37"/>
      <c r="S50" s="37"/>
      <c r="T50" s="37"/>
      <c r="U50" s="37"/>
      <c r="V50" s="37"/>
      <c r="W50" s="37"/>
      <c r="X50" s="37"/>
      <c r="Y50" s="37"/>
      <c r="Z50" s="37"/>
    </row>
    <row r="51" spans="1:26" ht="15.75" customHeight="1">
      <c r="A51" s="24" t="s">
        <v>114</v>
      </c>
      <c r="B51" s="24" t="s">
        <v>115</v>
      </c>
      <c r="C51" s="15" t="s">
        <v>16</v>
      </c>
      <c r="D51" s="17">
        <v>0.96</v>
      </c>
      <c r="E51" s="18">
        <v>1</v>
      </c>
      <c r="F51" s="37" t="s">
        <v>581</v>
      </c>
      <c r="G51" s="25" t="s">
        <v>434</v>
      </c>
      <c r="H51" s="25" t="s">
        <v>519</v>
      </c>
      <c r="I51" s="37" t="s">
        <v>582</v>
      </c>
      <c r="J51" s="37" t="s">
        <v>583</v>
      </c>
      <c r="K51" s="15"/>
      <c r="L51" s="41"/>
      <c r="M51" s="41"/>
      <c r="N51" s="41"/>
      <c r="O51" s="41"/>
      <c r="P51" s="41"/>
      <c r="Q51" s="41"/>
      <c r="R51" s="41"/>
      <c r="S51" s="41"/>
      <c r="T51" s="41"/>
      <c r="U51" s="41"/>
      <c r="V51" s="41"/>
      <c r="W51" s="41"/>
      <c r="X51" s="41"/>
      <c r="Y51" s="41"/>
      <c r="Z51" s="41"/>
    </row>
    <row r="52" spans="1:26" ht="15.75" customHeight="1">
      <c r="A52" s="2" t="s">
        <v>116</v>
      </c>
      <c r="B52" s="2" t="s">
        <v>117</v>
      </c>
      <c r="C52" s="3" t="s">
        <v>54</v>
      </c>
      <c r="D52" s="4">
        <v>0.93</v>
      </c>
      <c r="E52" s="9">
        <v>1</v>
      </c>
      <c r="F52" s="25" t="s">
        <v>417</v>
      </c>
      <c r="G52" s="25" t="s">
        <v>418</v>
      </c>
      <c r="H52" s="25" t="s">
        <v>584</v>
      </c>
      <c r="I52" s="20" t="s">
        <v>585</v>
      </c>
      <c r="J52" s="20" t="s">
        <v>586</v>
      </c>
      <c r="K52" s="15" t="s">
        <v>587</v>
      </c>
      <c r="L52" s="28"/>
      <c r="M52" s="28"/>
      <c r="N52" s="28"/>
      <c r="O52" s="28"/>
      <c r="P52" s="28"/>
      <c r="Q52" s="28"/>
      <c r="R52" s="28"/>
      <c r="S52" s="28"/>
      <c r="T52" s="28"/>
      <c r="U52" s="28"/>
      <c r="V52" s="28"/>
      <c r="W52" s="28"/>
      <c r="X52" s="28"/>
      <c r="Y52" s="28"/>
      <c r="Z52" s="28"/>
    </row>
    <row r="53" spans="1:26">
      <c r="A53" s="2" t="s">
        <v>118</v>
      </c>
      <c r="B53" s="2" t="s">
        <v>119</v>
      </c>
      <c r="C53" s="3" t="s">
        <v>6</v>
      </c>
      <c r="D53" s="4">
        <v>0.95099999999999996</v>
      </c>
      <c r="E53" s="9">
        <v>0.97</v>
      </c>
      <c r="F53" s="25" t="s">
        <v>588</v>
      </c>
      <c r="G53" s="25" t="s">
        <v>418</v>
      </c>
      <c r="H53" s="25" t="s">
        <v>589</v>
      </c>
      <c r="I53" s="15" t="s">
        <v>590</v>
      </c>
      <c r="J53" s="42" t="s">
        <v>591</v>
      </c>
      <c r="K53" s="25"/>
      <c r="L53" s="28"/>
      <c r="M53" s="28"/>
      <c r="N53" s="28"/>
      <c r="O53" s="28"/>
      <c r="P53" s="28"/>
      <c r="Q53" s="28"/>
      <c r="R53" s="28"/>
      <c r="S53" s="28"/>
      <c r="T53" s="28"/>
      <c r="U53" s="28"/>
      <c r="V53" s="28"/>
      <c r="W53" s="28"/>
      <c r="X53" s="28"/>
      <c r="Y53" s="28"/>
      <c r="Z53" s="28"/>
    </row>
    <row r="54" spans="1:26" ht="15.75" customHeight="1">
      <c r="A54" s="2" t="s">
        <v>120</v>
      </c>
      <c r="B54" s="2" t="s">
        <v>88</v>
      </c>
      <c r="C54" s="3" t="s">
        <v>121</v>
      </c>
      <c r="D54" s="4">
        <v>0.84599999999999997</v>
      </c>
      <c r="E54" s="9">
        <v>0.998</v>
      </c>
      <c r="F54" s="25" t="s">
        <v>417</v>
      </c>
      <c r="G54" s="25" t="s">
        <v>462</v>
      </c>
      <c r="H54" s="25" t="s">
        <v>592</v>
      </c>
      <c r="I54" s="15" t="s">
        <v>593</v>
      </c>
      <c r="J54" s="15" t="s">
        <v>594</v>
      </c>
      <c r="K54" s="25"/>
      <c r="L54" s="28"/>
      <c r="M54" s="28"/>
      <c r="N54" s="28"/>
      <c r="O54" s="28"/>
      <c r="P54" s="28"/>
      <c r="Q54" s="28"/>
      <c r="R54" s="28"/>
      <c r="S54" s="28"/>
      <c r="T54" s="28"/>
      <c r="U54" s="28"/>
      <c r="V54" s="28"/>
      <c r="W54" s="28"/>
      <c r="X54" s="28"/>
      <c r="Y54" s="28"/>
      <c r="Z54" s="28"/>
    </row>
    <row r="55" spans="1:26" ht="15.75" customHeight="1">
      <c r="A55" s="2" t="s">
        <v>122</v>
      </c>
      <c r="B55" s="2" t="s">
        <v>123</v>
      </c>
      <c r="C55" s="3" t="s">
        <v>124</v>
      </c>
      <c r="D55" s="4">
        <v>0.85</v>
      </c>
      <c r="E55" s="9">
        <v>0.99050000000000005</v>
      </c>
      <c r="F55" s="25" t="s">
        <v>595</v>
      </c>
      <c r="G55" s="25" t="s">
        <v>462</v>
      </c>
      <c r="H55" s="25" t="s">
        <v>596</v>
      </c>
      <c r="I55" s="15" t="s">
        <v>597</v>
      </c>
      <c r="J55" s="15" t="s">
        <v>598</v>
      </c>
      <c r="K55" s="25"/>
      <c r="L55" s="28"/>
      <c r="M55" s="28"/>
      <c r="N55" s="28"/>
      <c r="O55" s="28"/>
      <c r="P55" s="28"/>
      <c r="Q55" s="28"/>
      <c r="R55" s="28"/>
      <c r="S55" s="28"/>
      <c r="T55" s="28"/>
      <c r="U55" s="28"/>
      <c r="V55" s="28"/>
      <c r="W55" s="28"/>
      <c r="X55" s="28"/>
      <c r="Y55" s="28"/>
      <c r="Z55" s="28"/>
    </row>
    <row r="56" spans="1:26" ht="15.75" customHeight="1">
      <c r="A56" s="10" t="s">
        <v>125</v>
      </c>
      <c r="B56" s="2" t="s">
        <v>109</v>
      </c>
      <c r="C56" s="3" t="s">
        <v>16</v>
      </c>
      <c r="D56" s="4">
        <v>0.96699999999999997</v>
      </c>
      <c r="E56" s="8">
        <v>1</v>
      </c>
      <c r="F56" s="25" t="s">
        <v>599</v>
      </c>
      <c r="G56" s="25" t="s">
        <v>570</v>
      </c>
      <c r="H56" s="25" t="s">
        <v>600</v>
      </c>
      <c r="I56" s="15" t="s">
        <v>601</v>
      </c>
      <c r="J56" s="15" t="s">
        <v>602</v>
      </c>
      <c r="K56" s="25"/>
      <c r="L56" s="28"/>
      <c r="M56" s="28"/>
      <c r="N56" s="28"/>
      <c r="O56" s="28"/>
      <c r="P56" s="28"/>
      <c r="Q56" s="28"/>
      <c r="R56" s="28"/>
      <c r="S56" s="28"/>
      <c r="T56" s="28"/>
      <c r="U56" s="28"/>
      <c r="V56" s="28"/>
      <c r="W56" s="28"/>
      <c r="X56" s="28"/>
      <c r="Y56" s="28"/>
      <c r="Z56" s="28"/>
    </row>
    <row r="57" spans="1:26" ht="15.75" customHeight="1">
      <c r="A57" s="36" t="s">
        <v>126</v>
      </c>
      <c r="B57" s="2" t="s">
        <v>127</v>
      </c>
      <c r="C57" s="3" t="s">
        <v>16</v>
      </c>
      <c r="D57" s="8">
        <v>0.98</v>
      </c>
      <c r="E57" s="8">
        <v>0.92300000000000004</v>
      </c>
      <c r="F57" s="25" t="s">
        <v>603</v>
      </c>
      <c r="G57" s="25" t="s">
        <v>604</v>
      </c>
      <c r="H57" s="25" t="s">
        <v>605</v>
      </c>
      <c r="I57" s="15" t="s">
        <v>606</v>
      </c>
      <c r="J57" s="15" t="s">
        <v>442</v>
      </c>
      <c r="K57" s="25"/>
      <c r="L57" s="28"/>
      <c r="M57" s="28"/>
      <c r="N57" s="28"/>
      <c r="O57" s="28"/>
      <c r="P57" s="28"/>
      <c r="Q57" s="28"/>
      <c r="R57" s="28"/>
      <c r="S57" s="28"/>
      <c r="T57" s="28"/>
      <c r="U57" s="28"/>
      <c r="V57" s="28"/>
      <c r="W57" s="28"/>
      <c r="X57" s="28"/>
      <c r="Y57" s="28"/>
      <c r="Z57" s="28"/>
    </row>
    <row r="58" spans="1:26" ht="15.75" customHeight="1">
      <c r="A58" s="36" t="s">
        <v>128</v>
      </c>
      <c r="B58" s="7" t="str">
        <f>HYPERLINK("https://www.fda.gov/media/134922/download","Centers for Disease Control and Prevention")</f>
        <v>Centers for Disease Control and Prevention</v>
      </c>
      <c r="C58" s="3" t="s">
        <v>16</v>
      </c>
      <c r="D58" s="8">
        <v>1</v>
      </c>
      <c r="E58" s="8">
        <v>1</v>
      </c>
      <c r="F58" s="25" t="s">
        <v>607</v>
      </c>
      <c r="G58" s="25" t="s">
        <v>434</v>
      </c>
      <c r="H58" s="25" t="s">
        <v>608</v>
      </c>
      <c r="I58" s="15" t="s">
        <v>609</v>
      </c>
      <c r="J58" s="15" t="s">
        <v>610</v>
      </c>
      <c r="K58" s="25"/>
      <c r="L58" s="28"/>
      <c r="M58" s="28"/>
      <c r="N58" s="28"/>
      <c r="O58" s="28"/>
      <c r="P58" s="28"/>
      <c r="Q58" s="28"/>
      <c r="R58" s="28"/>
      <c r="S58" s="28"/>
      <c r="T58" s="28"/>
      <c r="U58" s="28"/>
      <c r="V58" s="28"/>
      <c r="W58" s="28"/>
      <c r="X58" s="28"/>
      <c r="Y58" s="28"/>
      <c r="Z58" s="28"/>
    </row>
    <row r="59" spans="1:26" ht="15.75" customHeight="1">
      <c r="A59" s="10" t="s">
        <v>129</v>
      </c>
      <c r="B59" s="2" t="s">
        <v>130</v>
      </c>
      <c r="C59" s="3" t="s">
        <v>31</v>
      </c>
      <c r="D59" s="9">
        <v>0.91100000000000003</v>
      </c>
      <c r="E59" s="8">
        <v>1</v>
      </c>
      <c r="F59" s="25" t="s">
        <v>446</v>
      </c>
      <c r="G59" s="25" t="s">
        <v>467</v>
      </c>
      <c r="H59" s="25" t="s">
        <v>611</v>
      </c>
      <c r="I59" s="15" t="s">
        <v>612</v>
      </c>
      <c r="J59" s="43" t="s">
        <v>613</v>
      </c>
      <c r="K59" s="13"/>
      <c r="L59" s="16"/>
      <c r="M59" s="16"/>
      <c r="N59" s="16"/>
      <c r="O59" s="16"/>
      <c r="P59" s="16"/>
      <c r="Q59" s="16"/>
      <c r="R59" s="16"/>
      <c r="S59" s="16"/>
      <c r="T59" s="16"/>
      <c r="U59" s="16"/>
      <c r="V59" s="16"/>
      <c r="W59" s="16"/>
      <c r="X59" s="16"/>
      <c r="Y59" s="16"/>
      <c r="Z59" s="16"/>
    </row>
    <row r="60" spans="1:26" ht="15.75" customHeight="1">
      <c r="A60" s="36" t="s">
        <v>131</v>
      </c>
      <c r="B60" s="7" t="s">
        <v>132</v>
      </c>
      <c r="C60" s="3" t="s">
        <v>16</v>
      </c>
      <c r="D60" s="4">
        <v>0.96199999999999997</v>
      </c>
      <c r="E60" s="4">
        <v>0.98</v>
      </c>
      <c r="F60" s="25" t="s">
        <v>614</v>
      </c>
      <c r="G60" s="25" t="s">
        <v>615</v>
      </c>
      <c r="H60" s="25" t="s">
        <v>616</v>
      </c>
      <c r="I60" s="15" t="s">
        <v>617</v>
      </c>
      <c r="J60" s="15" t="s">
        <v>442</v>
      </c>
      <c r="K60" s="23"/>
      <c r="L60" s="28"/>
      <c r="M60" s="28"/>
      <c r="N60" s="28"/>
      <c r="O60" s="28"/>
      <c r="P60" s="28"/>
      <c r="Q60" s="28"/>
      <c r="R60" s="28"/>
      <c r="S60" s="28"/>
      <c r="T60" s="28"/>
      <c r="U60" s="28"/>
      <c r="V60" s="28"/>
      <c r="W60" s="28"/>
      <c r="X60" s="28"/>
      <c r="Y60" s="28"/>
      <c r="Z60" s="28"/>
    </row>
    <row r="61" spans="1:26" ht="15.75" customHeight="1">
      <c r="A61" s="44" t="s">
        <v>133</v>
      </c>
      <c r="B61" s="2" t="s">
        <v>134</v>
      </c>
      <c r="C61" s="3" t="s">
        <v>135</v>
      </c>
      <c r="D61" s="9">
        <v>0.81799999999999995</v>
      </c>
      <c r="E61" s="8">
        <v>1</v>
      </c>
      <c r="F61" s="15" t="s">
        <v>588</v>
      </c>
      <c r="G61" s="15" t="s">
        <v>418</v>
      </c>
      <c r="H61" s="39" t="s">
        <v>618</v>
      </c>
      <c r="I61" s="20" t="s">
        <v>619</v>
      </c>
      <c r="J61" s="15" t="s">
        <v>442</v>
      </c>
      <c r="K61" s="16"/>
      <c r="L61" s="16"/>
      <c r="M61" s="16"/>
      <c r="N61" s="16"/>
      <c r="O61" s="16"/>
      <c r="P61" s="16"/>
      <c r="Q61" s="16"/>
      <c r="R61" s="16"/>
      <c r="S61" s="16"/>
      <c r="T61" s="16"/>
      <c r="U61" s="16"/>
      <c r="V61" s="16"/>
      <c r="W61" s="16"/>
      <c r="X61" s="16"/>
      <c r="Y61" s="16"/>
      <c r="Z61" s="16"/>
    </row>
    <row r="62" spans="1:26" ht="15.75" customHeight="1">
      <c r="A62" s="2" t="s">
        <v>136</v>
      </c>
      <c r="B62" s="2" t="s">
        <v>15</v>
      </c>
      <c r="C62" s="3" t="s">
        <v>16</v>
      </c>
      <c r="D62" s="9">
        <v>0.96699999999999997</v>
      </c>
      <c r="E62" s="8">
        <v>0.95</v>
      </c>
      <c r="F62" s="15" t="s">
        <v>620</v>
      </c>
      <c r="G62" s="15" t="s">
        <v>570</v>
      </c>
      <c r="H62" s="39" t="s">
        <v>621</v>
      </c>
      <c r="I62" s="20" t="s">
        <v>622</v>
      </c>
      <c r="J62" s="15" t="s">
        <v>433</v>
      </c>
      <c r="K62" s="16"/>
      <c r="L62" s="16"/>
      <c r="M62" s="16"/>
      <c r="N62" s="16"/>
      <c r="O62" s="16"/>
      <c r="P62" s="16"/>
      <c r="Q62" s="16"/>
      <c r="R62" s="16"/>
      <c r="S62" s="16"/>
      <c r="T62" s="16"/>
      <c r="U62" s="16"/>
      <c r="V62" s="16"/>
      <c r="W62" s="16"/>
      <c r="X62" s="16"/>
      <c r="Y62" s="16"/>
      <c r="Z62" s="16"/>
    </row>
    <row r="63" spans="1:26" ht="15.75" customHeight="1">
      <c r="A63" s="10" t="s">
        <v>137</v>
      </c>
      <c r="B63" s="2" t="s">
        <v>138</v>
      </c>
      <c r="C63" s="3" t="s">
        <v>139</v>
      </c>
      <c r="D63" s="9">
        <v>0.96699999999999997</v>
      </c>
      <c r="E63" s="8">
        <v>1</v>
      </c>
      <c r="F63" s="25" t="s">
        <v>623</v>
      </c>
      <c r="G63" s="15" t="s">
        <v>624</v>
      </c>
      <c r="H63" s="39" t="s">
        <v>519</v>
      </c>
      <c r="I63" s="20" t="s">
        <v>625</v>
      </c>
      <c r="J63" s="15" t="s">
        <v>442</v>
      </c>
      <c r="K63" s="16"/>
      <c r="L63" s="16"/>
      <c r="M63" s="16"/>
      <c r="N63" s="16"/>
      <c r="O63" s="16"/>
      <c r="P63" s="16"/>
      <c r="Q63" s="16"/>
      <c r="R63" s="16"/>
      <c r="S63" s="16"/>
      <c r="T63" s="16"/>
      <c r="U63" s="16"/>
      <c r="V63" s="16"/>
      <c r="W63" s="16"/>
      <c r="X63" s="16"/>
      <c r="Y63" s="16"/>
      <c r="Z63" s="16"/>
    </row>
    <row r="64" spans="1:26" ht="15.75" customHeight="1">
      <c r="A64" s="10" t="s">
        <v>140</v>
      </c>
      <c r="B64" s="2" t="s">
        <v>141</v>
      </c>
      <c r="C64" s="3" t="s">
        <v>16</v>
      </c>
      <c r="D64" s="45">
        <v>0.95</v>
      </c>
      <c r="E64" s="8">
        <v>1</v>
      </c>
      <c r="F64" s="15" t="s">
        <v>626</v>
      </c>
      <c r="G64" s="25" t="s">
        <v>627</v>
      </c>
      <c r="H64" s="15" t="s">
        <v>628</v>
      </c>
      <c r="I64" s="15" t="s">
        <v>629</v>
      </c>
      <c r="J64" s="15" t="s">
        <v>433</v>
      </c>
      <c r="K64" s="15"/>
      <c r="L64" s="28"/>
      <c r="M64" s="28"/>
      <c r="N64" s="28"/>
      <c r="O64" s="28"/>
      <c r="P64" s="28"/>
      <c r="Q64" s="28"/>
      <c r="R64" s="28"/>
      <c r="S64" s="28"/>
      <c r="T64" s="28"/>
      <c r="U64" s="28"/>
      <c r="V64" s="28"/>
      <c r="W64" s="28"/>
      <c r="X64" s="28"/>
      <c r="Y64" s="28"/>
      <c r="Z64" s="28"/>
    </row>
    <row r="65" spans="1:26" ht="15.75" customHeight="1">
      <c r="A65" s="36" t="s">
        <v>142</v>
      </c>
      <c r="B65" s="2" t="s">
        <v>143</v>
      </c>
      <c r="C65" s="3" t="s">
        <v>16</v>
      </c>
      <c r="D65" s="45">
        <v>1</v>
      </c>
      <c r="E65" s="8">
        <v>1</v>
      </c>
      <c r="F65" s="25" t="s">
        <v>630</v>
      </c>
      <c r="G65" s="25" t="s">
        <v>631</v>
      </c>
      <c r="H65" s="25" t="s">
        <v>632</v>
      </c>
      <c r="I65" s="15" t="s">
        <v>633</v>
      </c>
      <c r="J65" s="15" t="s">
        <v>442</v>
      </c>
      <c r="K65" s="15" t="s">
        <v>634</v>
      </c>
      <c r="L65" s="28"/>
      <c r="M65" s="28"/>
      <c r="N65" s="28"/>
      <c r="O65" s="28"/>
      <c r="P65" s="28"/>
      <c r="Q65" s="28"/>
      <c r="R65" s="28"/>
      <c r="S65" s="28"/>
      <c r="T65" s="28"/>
      <c r="U65" s="28"/>
      <c r="V65" s="28"/>
      <c r="W65" s="28"/>
      <c r="X65" s="28"/>
      <c r="Y65" s="28"/>
      <c r="Z65" s="28"/>
    </row>
    <row r="66" spans="1:26" ht="15.75" customHeight="1">
      <c r="A66" s="7" t="s">
        <v>144</v>
      </c>
      <c r="B66" s="7" t="s">
        <v>145</v>
      </c>
      <c r="C66" s="3" t="s">
        <v>16</v>
      </c>
      <c r="D66" s="9">
        <v>0.97599999999999998</v>
      </c>
      <c r="E66" s="9">
        <v>0.96099999999999997</v>
      </c>
      <c r="F66" s="15" t="s">
        <v>635</v>
      </c>
      <c r="G66" s="15" t="s">
        <v>493</v>
      </c>
      <c r="H66" s="15" t="s">
        <v>636</v>
      </c>
      <c r="I66" s="15" t="s">
        <v>637</v>
      </c>
      <c r="J66" s="15" t="s">
        <v>442</v>
      </c>
      <c r="K66" s="25"/>
      <c r="L66" s="28"/>
      <c r="M66" s="28"/>
      <c r="N66" s="28"/>
      <c r="O66" s="28"/>
      <c r="P66" s="28"/>
      <c r="Q66" s="28"/>
      <c r="R66" s="28"/>
      <c r="S66" s="28"/>
      <c r="T66" s="28"/>
      <c r="U66" s="28"/>
      <c r="V66" s="28"/>
      <c r="W66" s="28"/>
      <c r="X66" s="28"/>
      <c r="Y66" s="28"/>
      <c r="Z66" s="28"/>
    </row>
    <row r="67" spans="1:26" ht="15.75" customHeight="1">
      <c r="A67" s="7" t="s">
        <v>146</v>
      </c>
      <c r="B67" s="7" t="s">
        <v>147</v>
      </c>
      <c r="C67" s="3" t="s">
        <v>16</v>
      </c>
      <c r="D67" s="8">
        <v>1</v>
      </c>
      <c r="E67" s="8">
        <v>1</v>
      </c>
      <c r="F67" s="15" t="s">
        <v>638</v>
      </c>
      <c r="G67" s="15" t="s">
        <v>639</v>
      </c>
      <c r="H67" s="15" t="s">
        <v>640</v>
      </c>
      <c r="I67" s="15" t="s">
        <v>641</v>
      </c>
      <c r="J67" s="15" t="s">
        <v>442</v>
      </c>
      <c r="K67" s="15"/>
      <c r="L67" s="28"/>
      <c r="M67" s="28"/>
      <c r="N67" s="28"/>
      <c r="O67" s="28"/>
      <c r="P67" s="28"/>
      <c r="Q67" s="28"/>
      <c r="R67" s="28"/>
      <c r="S67" s="28"/>
      <c r="T67" s="28"/>
      <c r="U67" s="28"/>
      <c r="V67" s="28"/>
      <c r="W67" s="28"/>
      <c r="X67" s="28"/>
      <c r="Y67" s="28"/>
      <c r="Z67" s="28"/>
    </row>
    <row r="68" spans="1:26" ht="15.75" customHeight="1">
      <c r="A68" s="7" t="s">
        <v>148</v>
      </c>
      <c r="B68" s="7" t="s">
        <v>147</v>
      </c>
      <c r="C68" s="3" t="s">
        <v>92</v>
      </c>
      <c r="D68" s="8" t="s">
        <v>93</v>
      </c>
      <c r="E68" s="8" t="s">
        <v>93</v>
      </c>
      <c r="F68" s="15" t="s">
        <v>492</v>
      </c>
      <c r="G68" s="15" t="s">
        <v>93</v>
      </c>
      <c r="H68" s="15" t="s">
        <v>93</v>
      </c>
      <c r="I68" s="43" t="s">
        <v>642</v>
      </c>
      <c r="J68" s="15" t="s">
        <v>442</v>
      </c>
      <c r="K68" s="15"/>
      <c r="L68" s="28"/>
      <c r="M68" s="28"/>
      <c r="N68" s="28"/>
      <c r="O68" s="28"/>
      <c r="P68" s="28"/>
      <c r="Q68" s="28"/>
      <c r="R68" s="28"/>
      <c r="S68" s="28"/>
      <c r="T68" s="28"/>
      <c r="U68" s="28"/>
      <c r="V68" s="28"/>
      <c r="W68" s="28"/>
      <c r="X68" s="28"/>
      <c r="Y68" s="28"/>
      <c r="Z68" s="28"/>
    </row>
    <row r="69" spans="1:26" ht="15.75" customHeight="1">
      <c r="A69" s="7" t="s">
        <v>149</v>
      </c>
      <c r="B69" s="7" t="s">
        <v>150</v>
      </c>
      <c r="C69" s="3" t="s">
        <v>16</v>
      </c>
      <c r="D69" s="4">
        <v>0.96099999999999997</v>
      </c>
      <c r="E69" s="4">
        <v>0.96799999999999997</v>
      </c>
      <c r="F69" s="15" t="s">
        <v>643</v>
      </c>
      <c r="G69" s="15" t="s">
        <v>439</v>
      </c>
      <c r="H69" s="15" t="s">
        <v>644</v>
      </c>
      <c r="I69" s="15" t="s">
        <v>645</v>
      </c>
      <c r="J69" s="15" t="s">
        <v>458</v>
      </c>
      <c r="K69" s="15"/>
      <c r="L69" s="28"/>
      <c r="M69" s="28"/>
      <c r="N69" s="28"/>
      <c r="O69" s="28"/>
      <c r="P69" s="28"/>
      <c r="Q69" s="28"/>
      <c r="R69" s="28"/>
      <c r="S69" s="28"/>
      <c r="T69" s="28"/>
      <c r="U69" s="28"/>
      <c r="V69" s="28"/>
      <c r="W69" s="28"/>
      <c r="X69" s="28"/>
      <c r="Y69" s="28"/>
      <c r="Z69" s="28"/>
    </row>
    <row r="71" spans="1:26" ht="15.75" customHeight="1">
      <c r="A71" s="2" t="s">
        <v>151</v>
      </c>
      <c r="B71" s="2" t="s">
        <v>152</v>
      </c>
      <c r="C71" s="3" t="s">
        <v>31</v>
      </c>
      <c r="D71" s="4">
        <v>0.84</v>
      </c>
      <c r="E71" s="4">
        <v>0.98</v>
      </c>
      <c r="F71" s="16" t="s">
        <v>417</v>
      </c>
      <c r="G71" s="16" t="s">
        <v>467</v>
      </c>
      <c r="H71" s="16" t="s">
        <v>646</v>
      </c>
      <c r="I71" s="3" t="s">
        <v>647</v>
      </c>
      <c r="J71" s="15" t="s">
        <v>442</v>
      </c>
      <c r="K71" s="16"/>
      <c r="L71" s="16"/>
      <c r="M71" s="16"/>
      <c r="N71" s="16"/>
      <c r="O71" s="16"/>
      <c r="P71" s="16"/>
      <c r="Q71" s="16"/>
      <c r="R71" s="16"/>
      <c r="S71" s="16"/>
      <c r="T71" s="16"/>
      <c r="U71" s="16"/>
      <c r="V71" s="16"/>
      <c r="W71" s="16"/>
      <c r="X71" s="16"/>
      <c r="Y71" s="16"/>
      <c r="Z71" s="16"/>
    </row>
    <row r="72" spans="1:26" ht="15.75" customHeight="1">
      <c r="A72" s="2" t="s">
        <v>153</v>
      </c>
      <c r="B72" s="2" t="s">
        <v>152</v>
      </c>
      <c r="C72" s="3" t="s">
        <v>31</v>
      </c>
      <c r="D72" s="4">
        <v>0.84</v>
      </c>
      <c r="E72" s="4">
        <v>0.98</v>
      </c>
      <c r="F72" s="16" t="s">
        <v>417</v>
      </c>
      <c r="G72" s="16" t="s">
        <v>467</v>
      </c>
      <c r="H72" s="16" t="s">
        <v>646</v>
      </c>
      <c r="I72" s="3" t="s">
        <v>648</v>
      </c>
      <c r="J72" s="15" t="s">
        <v>442</v>
      </c>
      <c r="K72" s="16"/>
      <c r="L72" s="16"/>
      <c r="M72" s="16"/>
      <c r="N72" s="16"/>
      <c r="O72" s="16"/>
      <c r="P72" s="16"/>
      <c r="Q72" s="16"/>
      <c r="R72" s="16"/>
      <c r="S72" s="16"/>
      <c r="T72" s="16"/>
      <c r="U72" s="16"/>
      <c r="V72" s="16"/>
      <c r="W72" s="16"/>
      <c r="X72" s="16"/>
      <c r="Y72" s="16"/>
      <c r="Z72" s="16"/>
    </row>
    <row r="73" spans="1:26" ht="15.75" customHeight="1">
      <c r="A73" s="2" t="s">
        <v>154</v>
      </c>
      <c r="B73" s="2" t="s">
        <v>152</v>
      </c>
      <c r="C73" s="3" t="s">
        <v>31</v>
      </c>
      <c r="D73" s="4">
        <v>0.84</v>
      </c>
      <c r="E73" s="4">
        <v>0.98</v>
      </c>
      <c r="F73" s="16" t="s">
        <v>417</v>
      </c>
      <c r="G73" s="16" t="s">
        <v>467</v>
      </c>
      <c r="H73" s="16" t="s">
        <v>646</v>
      </c>
      <c r="I73" s="3" t="s">
        <v>649</v>
      </c>
      <c r="J73" s="15" t="s">
        <v>442</v>
      </c>
      <c r="K73" s="16"/>
      <c r="L73" s="16"/>
      <c r="M73" s="16"/>
      <c r="N73" s="16"/>
      <c r="O73" s="16"/>
      <c r="P73" s="16"/>
      <c r="Q73" s="16"/>
      <c r="R73" s="16"/>
      <c r="S73" s="16"/>
      <c r="T73" s="16"/>
      <c r="U73" s="16"/>
      <c r="V73" s="16"/>
      <c r="W73" s="16"/>
      <c r="X73" s="16"/>
      <c r="Y73" s="16"/>
      <c r="Z73" s="16"/>
    </row>
    <row r="74" spans="1:26" ht="15.75" customHeight="1">
      <c r="A74" s="2" t="s">
        <v>155</v>
      </c>
      <c r="B74" s="15" t="s">
        <v>156</v>
      </c>
      <c r="C74" s="3" t="s">
        <v>16</v>
      </c>
      <c r="D74" s="8">
        <v>1</v>
      </c>
      <c r="E74" s="8">
        <v>1</v>
      </c>
      <c r="F74" s="16" t="s">
        <v>454</v>
      </c>
      <c r="G74" s="16" t="s">
        <v>439</v>
      </c>
      <c r="H74" s="16" t="s">
        <v>650</v>
      </c>
      <c r="I74" s="3" t="s">
        <v>651</v>
      </c>
      <c r="J74" s="15" t="s">
        <v>442</v>
      </c>
      <c r="K74" s="16"/>
      <c r="L74" s="16"/>
      <c r="M74" s="16"/>
      <c r="N74" s="16"/>
      <c r="O74" s="16"/>
      <c r="P74" s="16"/>
      <c r="Q74" s="16"/>
      <c r="R74" s="16"/>
      <c r="S74" s="16"/>
      <c r="T74" s="16"/>
      <c r="U74" s="16"/>
      <c r="V74" s="16"/>
      <c r="W74" s="16"/>
      <c r="X74" s="16"/>
      <c r="Y74" s="16"/>
      <c r="Z74" s="16"/>
    </row>
    <row r="75" spans="1:26" ht="15.75" customHeight="1">
      <c r="A75" s="2" t="s">
        <v>157</v>
      </c>
      <c r="B75" s="15" t="s">
        <v>156</v>
      </c>
      <c r="C75" s="3" t="s">
        <v>16</v>
      </c>
      <c r="D75" s="8">
        <v>1</v>
      </c>
      <c r="E75" s="8">
        <v>1</v>
      </c>
      <c r="F75" s="16" t="s">
        <v>454</v>
      </c>
      <c r="G75" s="16" t="s">
        <v>439</v>
      </c>
      <c r="H75" s="16" t="s">
        <v>650</v>
      </c>
      <c r="I75" s="3" t="s">
        <v>652</v>
      </c>
      <c r="J75" s="15" t="s">
        <v>442</v>
      </c>
      <c r="K75" s="16"/>
      <c r="L75" s="16"/>
      <c r="M75" s="16"/>
      <c r="N75" s="16"/>
      <c r="O75" s="16"/>
      <c r="P75" s="16"/>
      <c r="Q75" s="16"/>
      <c r="R75" s="16"/>
      <c r="S75" s="16"/>
      <c r="T75" s="16"/>
      <c r="U75" s="16"/>
      <c r="V75" s="16"/>
      <c r="W75" s="16"/>
      <c r="X75" s="16"/>
      <c r="Y75" s="16"/>
      <c r="Z75" s="16"/>
    </row>
    <row r="76" spans="1:26" ht="15.75" customHeight="1">
      <c r="A76" s="2" t="s">
        <v>158</v>
      </c>
      <c r="B76" s="2" t="s">
        <v>15</v>
      </c>
      <c r="C76" s="3" t="s">
        <v>16</v>
      </c>
      <c r="D76" s="8">
        <v>1</v>
      </c>
      <c r="E76" s="8">
        <v>1</v>
      </c>
      <c r="F76" s="13" t="s">
        <v>653</v>
      </c>
      <c r="G76" s="25" t="s">
        <v>654</v>
      </c>
      <c r="H76" s="25" t="s">
        <v>655</v>
      </c>
      <c r="I76" s="15" t="s">
        <v>656</v>
      </c>
      <c r="J76" s="25" t="s">
        <v>442</v>
      </c>
      <c r="K76" s="16"/>
      <c r="L76" s="16"/>
      <c r="M76" s="16"/>
      <c r="N76" s="16"/>
      <c r="O76" s="16"/>
      <c r="P76" s="16"/>
      <c r="Q76" s="16"/>
      <c r="R76" s="16"/>
      <c r="S76" s="16"/>
      <c r="T76" s="16"/>
      <c r="U76" s="16"/>
      <c r="V76" s="16"/>
      <c r="W76" s="16"/>
      <c r="X76" s="16"/>
      <c r="Y76" s="16"/>
      <c r="Z76" s="16"/>
    </row>
    <row r="77" spans="1:26" ht="15.75" customHeight="1">
      <c r="A77" s="35" t="s">
        <v>159</v>
      </c>
      <c r="B77" s="14" t="s">
        <v>160</v>
      </c>
      <c r="C77" s="3" t="s">
        <v>16</v>
      </c>
      <c r="D77" s="8">
        <v>0.96</v>
      </c>
      <c r="E77" s="8">
        <v>1</v>
      </c>
      <c r="F77" s="25" t="s">
        <v>657</v>
      </c>
      <c r="G77" s="25" t="s">
        <v>658</v>
      </c>
      <c r="H77" s="25" t="s">
        <v>519</v>
      </c>
      <c r="I77" s="15" t="s">
        <v>659</v>
      </c>
      <c r="J77" s="25" t="s">
        <v>660</v>
      </c>
      <c r="K77" s="16"/>
      <c r="L77" s="16"/>
      <c r="M77" s="16"/>
      <c r="N77" s="16"/>
      <c r="O77" s="16"/>
      <c r="P77" s="16"/>
      <c r="Q77" s="16"/>
      <c r="R77" s="16"/>
      <c r="S77" s="16"/>
      <c r="T77" s="16"/>
      <c r="U77" s="16"/>
      <c r="V77" s="16"/>
      <c r="W77" s="16"/>
      <c r="X77" s="16"/>
      <c r="Y77" s="16"/>
      <c r="Z77" s="16"/>
    </row>
    <row r="78" spans="1:26" ht="15.75" customHeight="1">
      <c r="A78" s="10" t="s">
        <v>161</v>
      </c>
      <c r="B78" s="11" t="s">
        <v>162</v>
      </c>
      <c r="C78" s="3" t="s">
        <v>31</v>
      </c>
      <c r="D78" s="4">
        <v>0.875</v>
      </c>
      <c r="E78" s="4">
        <v>0.98899999999999999</v>
      </c>
      <c r="F78" s="5" t="s">
        <v>547</v>
      </c>
      <c r="G78" s="3" t="s">
        <v>455</v>
      </c>
      <c r="H78" s="3" t="s">
        <v>661</v>
      </c>
      <c r="I78" s="46" t="s">
        <v>662</v>
      </c>
      <c r="J78" s="15" t="s">
        <v>663</v>
      </c>
      <c r="K78" s="25"/>
      <c r="L78" s="28"/>
      <c r="M78" s="28"/>
      <c r="N78" s="28"/>
      <c r="O78" s="28"/>
      <c r="P78" s="28"/>
      <c r="Q78" s="28"/>
      <c r="R78" s="28"/>
      <c r="S78" s="28"/>
      <c r="T78" s="28"/>
      <c r="U78" s="28"/>
      <c r="V78" s="28"/>
      <c r="W78" s="28"/>
      <c r="X78" s="28"/>
      <c r="Y78" s="28"/>
      <c r="Z78" s="28"/>
    </row>
    <row r="80" spans="1:26" ht="15.75" customHeight="1">
      <c r="A80" s="10" t="s">
        <v>163</v>
      </c>
      <c r="B80" s="11" t="s">
        <v>164</v>
      </c>
      <c r="C80" s="3" t="s">
        <v>16</v>
      </c>
      <c r="D80" s="9">
        <v>1</v>
      </c>
      <c r="E80" s="8">
        <v>1</v>
      </c>
      <c r="F80" s="23" t="s">
        <v>664</v>
      </c>
      <c r="G80" s="3" t="s">
        <v>665</v>
      </c>
      <c r="H80" s="3" t="s">
        <v>666</v>
      </c>
      <c r="I80" s="3" t="s">
        <v>667</v>
      </c>
      <c r="J80" s="25" t="s">
        <v>442</v>
      </c>
      <c r="K80" s="25"/>
      <c r="L80" s="28"/>
      <c r="M80" s="28"/>
      <c r="N80" s="28"/>
      <c r="O80" s="28"/>
      <c r="P80" s="28"/>
      <c r="Q80" s="28"/>
      <c r="R80" s="28"/>
      <c r="S80" s="28"/>
      <c r="T80" s="28"/>
      <c r="U80" s="28"/>
      <c r="V80" s="28"/>
      <c r="W80" s="28"/>
      <c r="X80" s="28"/>
      <c r="Y80" s="28"/>
      <c r="Z80" s="28"/>
    </row>
    <row r="81" spans="1:26" ht="15.75" customHeight="1">
      <c r="A81" s="36" t="s">
        <v>165</v>
      </c>
      <c r="B81" s="7" t="s">
        <v>166</v>
      </c>
      <c r="C81" s="3" t="s">
        <v>16</v>
      </c>
      <c r="D81" s="8">
        <v>1</v>
      </c>
      <c r="E81" s="8">
        <v>0.97</v>
      </c>
      <c r="F81" s="25" t="s">
        <v>668</v>
      </c>
      <c r="G81" s="25" t="s">
        <v>669</v>
      </c>
      <c r="H81" s="25" t="s">
        <v>670</v>
      </c>
      <c r="I81" s="15" t="s">
        <v>671</v>
      </c>
      <c r="J81" s="25" t="s">
        <v>442</v>
      </c>
      <c r="K81" s="25"/>
      <c r="L81" s="28"/>
      <c r="M81" s="28"/>
      <c r="N81" s="28"/>
      <c r="O81" s="28"/>
      <c r="P81" s="28"/>
      <c r="Q81" s="28"/>
      <c r="R81" s="28"/>
      <c r="S81" s="28"/>
      <c r="T81" s="28"/>
      <c r="U81" s="28"/>
      <c r="V81" s="28"/>
      <c r="W81" s="28"/>
      <c r="X81" s="28"/>
      <c r="Y81" s="28"/>
      <c r="Z81" s="28"/>
    </row>
    <row r="82" spans="1:26" ht="105">
      <c r="A82" s="36" t="s">
        <v>167</v>
      </c>
      <c r="B82" s="7" t="s">
        <v>168</v>
      </c>
      <c r="C82" s="3" t="s">
        <v>16</v>
      </c>
      <c r="D82" s="8">
        <v>0.96</v>
      </c>
      <c r="E82" s="4">
        <v>1</v>
      </c>
      <c r="F82" s="25" t="s">
        <v>672</v>
      </c>
      <c r="G82" s="25" t="s">
        <v>439</v>
      </c>
      <c r="H82" s="25" t="s">
        <v>673</v>
      </c>
      <c r="I82" s="15" t="s">
        <v>674</v>
      </c>
      <c r="J82" s="25" t="s">
        <v>675</v>
      </c>
      <c r="K82" s="25"/>
      <c r="L82" s="28"/>
      <c r="M82" s="28"/>
      <c r="N82" s="28"/>
      <c r="O82" s="28"/>
      <c r="P82" s="28"/>
      <c r="Q82" s="28"/>
      <c r="R82" s="28"/>
      <c r="S82" s="28"/>
      <c r="T82" s="28"/>
      <c r="U82" s="28"/>
      <c r="V82" s="28"/>
      <c r="W82" s="28"/>
      <c r="X82" s="28"/>
      <c r="Y82" s="28"/>
      <c r="Z82" s="28"/>
    </row>
    <row r="83" spans="1:26" ht="135">
      <c r="A83" s="25" t="s">
        <v>169</v>
      </c>
      <c r="B83" s="14" t="str">
        <f>HYPERLINK("https://www.quidel.com/molecular-diagnostics/lyra-sars-cov-2-assay","Quidel Corporation")</f>
        <v>Quidel Corporation</v>
      </c>
      <c r="C83" s="3" t="s">
        <v>16</v>
      </c>
      <c r="D83" s="8">
        <v>1</v>
      </c>
      <c r="E83" s="8">
        <v>1</v>
      </c>
      <c r="F83" s="25" t="s">
        <v>676</v>
      </c>
      <c r="G83" s="25" t="s">
        <v>658</v>
      </c>
      <c r="H83" s="25" t="s">
        <v>519</v>
      </c>
      <c r="I83" s="15" t="s">
        <v>677</v>
      </c>
      <c r="J83" s="25" t="s">
        <v>442</v>
      </c>
      <c r="K83" s="25" t="s">
        <v>678</v>
      </c>
      <c r="L83" s="16"/>
      <c r="M83" s="16"/>
      <c r="N83" s="16"/>
      <c r="O83" s="16"/>
      <c r="P83" s="16"/>
      <c r="Q83" s="16"/>
      <c r="R83" s="16"/>
      <c r="S83" s="16"/>
      <c r="T83" s="16"/>
      <c r="U83" s="16"/>
      <c r="V83" s="16"/>
      <c r="W83" s="16"/>
      <c r="X83" s="16"/>
      <c r="Y83" s="16"/>
      <c r="Z83" s="16"/>
    </row>
    <row r="84" spans="1:26" ht="150">
      <c r="A84" s="35" t="s">
        <v>170</v>
      </c>
      <c r="B84" s="14" t="s">
        <v>171</v>
      </c>
      <c r="C84" s="3" t="s">
        <v>679</v>
      </c>
      <c r="D84" s="8">
        <v>1</v>
      </c>
      <c r="E84" s="8">
        <v>1</v>
      </c>
      <c r="F84" s="23" t="s">
        <v>680</v>
      </c>
      <c r="G84" s="3" t="s">
        <v>669</v>
      </c>
      <c r="H84" s="3" t="s">
        <v>681</v>
      </c>
      <c r="I84" s="3" t="s">
        <v>682</v>
      </c>
      <c r="J84" s="25" t="s">
        <v>458</v>
      </c>
      <c r="K84" s="16"/>
      <c r="L84" s="16"/>
      <c r="M84" s="16"/>
      <c r="N84" s="16"/>
      <c r="O84" s="16"/>
      <c r="P84" s="16"/>
      <c r="Q84" s="16"/>
      <c r="R84" s="16"/>
      <c r="S84" s="16"/>
      <c r="T84" s="16"/>
      <c r="U84" s="16"/>
      <c r="V84" s="16"/>
      <c r="W84" s="16"/>
      <c r="X84" s="16"/>
      <c r="Y84" s="16"/>
      <c r="Z84" s="16"/>
    </row>
    <row r="85" spans="1:26" ht="120">
      <c r="A85" s="2" t="s">
        <v>172</v>
      </c>
      <c r="B85" s="2" t="s">
        <v>173</v>
      </c>
      <c r="C85" s="3" t="s">
        <v>174</v>
      </c>
      <c r="D85" s="4">
        <v>0.95</v>
      </c>
      <c r="E85" s="4">
        <v>1</v>
      </c>
      <c r="F85" s="16" t="s">
        <v>683</v>
      </c>
      <c r="G85" s="16" t="s">
        <v>493</v>
      </c>
      <c r="H85" s="16" t="s">
        <v>666</v>
      </c>
      <c r="I85" s="3" t="s">
        <v>684</v>
      </c>
      <c r="J85" s="15" t="s">
        <v>685</v>
      </c>
      <c r="K85" s="16"/>
      <c r="L85" s="16"/>
      <c r="M85" s="16"/>
      <c r="N85" s="16"/>
      <c r="O85" s="16"/>
      <c r="P85" s="16"/>
      <c r="Q85" s="16"/>
      <c r="R85" s="16"/>
      <c r="S85" s="16"/>
      <c r="T85" s="16"/>
      <c r="U85" s="16"/>
      <c r="V85" s="16"/>
      <c r="W85" s="16"/>
      <c r="X85" s="16"/>
      <c r="Y85" s="16"/>
      <c r="Z85" s="16"/>
    </row>
    <row r="86" spans="1:26" ht="120">
      <c r="A86" s="2" t="s">
        <v>175</v>
      </c>
      <c r="B86" s="2" t="s">
        <v>111</v>
      </c>
      <c r="C86" s="3" t="s">
        <v>31</v>
      </c>
      <c r="D86" s="4">
        <v>0.93300000000000005</v>
      </c>
      <c r="E86" s="4">
        <v>0.99</v>
      </c>
      <c r="F86" s="16" t="s">
        <v>446</v>
      </c>
      <c r="G86" s="16" t="s">
        <v>686</v>
      </c>
      <c r="H86" s="16" t="s">
        <v>687</v>
      </c>
      <c r="I86" s="3" t="s">
        <v>688</v>
      </c>
      <c r="J86" s="15" t="s">
        <v>490</v>
      </c>
      <c r="K86" s="16"/>
      <c r="L86" s="16"/>
      <c r="M86" s="16"/>
      <c r="N86" s="16"/>
      <c r="O86" s="16"/>
      <c r="P86" s="16"/>
      <c r="Q86" s="16"/>
      <c r="R86" s="16"/>
      <c r="S86" s="16"/>
      <c r="T86" s="16"/>
      <c r="U86" s="16"/>
      <c r="V86" s="16"/>
      <c r="W86" s="16"/>
      <c r="X86" s="16"/>
      <c r="Y86" s="16"/>
      <c r="Z86" s="16"/>
    </row>
    <row r="87" spans="1:26" ht="75">
      <c r="A87" s="2" t="s">
        <v>176</v>
      </c>
      <c r="B87" s="2" t="s">
        <v>177</v>
      </c>
      <c r="C87" s="3" t="s">
        <v>16</v>
      </c>
      <c r="D87" s="8">
        <v>1</v>
      </c>
      <c r="E87" s="8">
        <v>1</v>
      </c>
      <c r="F87" s="16" t="s">
        <v>689</v>
      </c>
      <c r="G87" s="16" t="s">
        <v>493</v>
      </c>
      <c r="H87" s="16" t="s">
        <v>690</v>
      </c>
      <c r="I87" s="3" t="s">
        <v>691</v>
      </c>
      <c r="J87" s="15" t="s">
        <v>442</v>
      </c>
      <c r="K87" s="16"/>
      <c r="L87" s="16"/>
      <c r="M87" s="16"/>
      <c r="N87" s="16"/>
      <c r="O87" s="16"/>
      <c r="P87" s="16"/>
      <c r="Q87" s="16"/>
      <c r="R87" s="16"/>
      <c r="S87" s="16"/>
      <c r="T87" s="16"/>
      <c r="U87" s="16"/>
      <c r="V87" s="16"/>
      <c r="W87" s="16"/>
      <c r="X87" s="16"/>
      <c r="Y87" s="16"/>
      <c r="Z87" s="16"/>
    </row>
    <row r="88" spans="1:26" ht="105">
      <c r="A88" s="10" t="s">
        <v>178</v>
      </c>
      <c r="B88" s="2" t="s">
        <v>179</v>
      </c>
      <c r="C88" s="3" t="s">
        <v>31</v>
      </c>
      <c r="D88" s="8">
        <v>0.89500000000000002</v>
      </c>
      <c r="E88" s="8">
        <v>1</v>
      </c>
      <c r="F88" s="25" t="s">
        <v>454</v>
      </c>
      <c r="G88" s="25" t="s">
        <v>455</v>
      </c>
      <c r="H88" s="25" t="s">
        <v>692</v>
      </c>
      <c r="I88" s="15" t="s">
        <v>693</v>
      </c>
      <c r="J88" s="25"/>
      <c r="K88" s="25"/>
      <c r="L88" s="16"/>
      <c r="M88" s="16"/>
      <c r="N88" s="16"/>
      <c r="O88" s="16"/>
      <c r="P88" s="16"/>
      <c r="Q88" s="16"/>
      <c r="R88" s="16"/>
      <c r="S88" s="16"/>
      <c r="T88" s="16"/>
      <c r="U88" s="16"/>
      <c r="V88" s="16"/>
      <c r="W88" s="16"/>
      <c r="X88" s="16"/>
      <c r="Y88" s="16"/>
      <c r="Z88" s="16"/>
    </row>
    <row r="89" spans="1:26" ht="225">
      <c r="A89" s="35" t="s">
        <v>180</v>
      </c>
      <c r="B89" s="14" t="str">
        <f>HYPERLINK("https://diagnostics.roche.com/us/en/products/params/cobas-sars-cov-2-test.html","Roche Molecular Systems, Inc.")</f>
        <v>Roche Molecular Systems, Inc.</v>
      </c>
      <c r="C89" s="3" t="s">
        <v>16</v>
      </c>
      <c r="D89" s="8">
        <v>1</v>
      </c>
      <c r="E89" s="8">
        <v>0.95499999999999996</v>
      </c>
      <c r="F89" s="25" t="s">
        <v>694</v>
      </c>
      <c r="G89" s="25" t="s">
        <v>695</v>
      </c>
      <c r="H89" s="25" t="s">
        <v>696</v>
      </c>
      <c r="I89" s="15" t="s">
        <v>697</v>
      </c>
      <c r="J89" s="25" t="s">
        <v>685</v>
      </c>
      <c r="K89" s="25" t="s">
        <v>698</v>
      </c>
      <c r="L89" s="16"/>
      <c r="M89" s="16"/>
      <c r="N89" s="16"/>
      <c r="O89" s="16"/>
      <c r="P89" s="16"/>
      <c r="Q89" s="16"/>
      <c r="R89" s="16"/>
      <c r="S89" s="16"/>
      <c r="T89" s="16"/>
      <c r="U89" s="16"/>
      <c r="V89" s="16"/>
      <c r="W89" s="16"/>
      <c r="X89" s="16"/>
      <c r="Y89" s="16"/>
      <c r="Z89" s="16"/>
    </row>
    <row r="90" spans="1:26" ht="105">
      <c r="A90" s="2" t="s">
        <v>181</v>
      </c>
      <c r="B90" s="2" t="s">
        <v>182</v>
      </c>
      <c r="C90" s="3" t="s">
        <v>16</v>
      </c>
      <c r="D90" s="8">
        <v>1</v>
      </c>
      <c r="E90" s="8">
        <v>1</v>
      </c>
      <c r="F90" s="15" t="s">
        <v>699</v>
      </c>
      <c r="G90" s="15" t="s">
        <v>439</v>
      </c>
      <c r="H90" s="15" t="s">
        <v>700</v>
      </c>
      <c r="I90" s="15" t="s">
        <v>701</v>
      </c>
      <c r="J90" s="15" t="s">
        <v>442</v>
      </c>
      <c r="K90" s="15"/>
      <c r="L90" s="16"/>
      <c r="M90" s="16"/>
      <c r="N90" s="16"/>
      <c r="O90" s="16"/>
      <c r="P90" s="16"/>
      <c r="Q90" s="16"/>
      <c r="R90" s="16"/>
      <c r="S90" s="16"/>
      <c r="T90" s="16"/>
      <c r="U90" s="16"/>
      <c r="V90" s="16"/>
      <c r="W90" s="16"/>
      <c r="X90" s="16"/>
      <c r="Y90" s="16"/>
      <c r="Z90" s="16"/>
    </row>
    <row r="91" spans="1:26" ht="90">
      <c r="A91" s="10" t="s">
        <v>183</v>
      </c>
      <c r="B91" s="14" t="str">
        <f>HYPERLINK("https://www.siemens-healthineers.com/en-us/molecular-diagnostics/molecular-diagnostics-in-vitro-diagnostics/ftd-sars-cov-2-assay","Fast Track Diagnostics Luxembourg S.á.r.l. (a Siemens Healthineers Company)")</f>
        <v>Fast Track Diagnostics Luxembourg S.á.r.l. (a Siemens Healthineers Company)</v>
      </c>
      <c r="C91" s="3" t="s">
        <v>16</v>
      </c>
      <c r="D91" s="8">
        <v>1</v>
      </c>
      <c r="E91" s="8">
        <v>1</v>
      </c>
      <c r="F91" s="25" t="s">
        <v>702</v>
      </c>
      <c r="G91" s="25" t="s">
        <v>439</v>
      </c>
      <c r="H91" s="25" t="s">
        <v>703</v>
      </c>
      <c r="I91" s="15" t="s">
        <v>704</v>
      </c>
      <c r="J91" s="25" t="s">
        <v>442</v>
      </c>
      <c r="K91" s="16"/>
      <c r="L91" s="16"/>
      <c r="M91" s="16"/>
      <c r="N91" s="16"/>
      <c r="O91" s="16"/>
      <c r="P91" s="16"/>
      <c r="Q91" s="16"/>
      <c r="R91" s="16"/>
      <c r="S91" s="16"/>
      <c r="T91" s="16"/>
      <c r="U91" s="16"/>
      <c r="V91" s="16"/>
      <c r="W91" s="16"/>
      <c r="X91" s="16"/>
      <c r="Y91" s="16"/>
      <c r="Z91" s="16"/>
    </row>
    <row r="92" spans="1:26" ht="165">
      <c r="A92" s="10" t="s">
        <v>184</v>
      </c>
      <c r="B92" s="14" t="s">
        <v>160</v>
      </c>
      <c r="C92" s="3" t="s">
        <v>31</v>
      </c>
      <c r="D92" s="8">
        <v>0.96699999999999997</v>
      </c>
      <c r="E92" s="8">
        <v>1</v>
      </c>
      <c r="F92" s="25" t="s">
        <v>705</v>
      </c>
      <c r="G92" s="25" t="s">
        <v>455</v>
      </c>
      <c r="H92" s="25" t="s">
        <v>706</v>
      </c>
      <c r="I92" s="15" t="s">
        <v>707</v>
      </c>
      <c r="J92" s="25" t="s">
        <v>708</v>
      </c>
      <c r="K92" s="25" t="s">
        <v>709</v>
      </c>
      <c r="L92" s="16"/>
      <c r="M92" s="16"/>
      <c r="N92" s="16"/>
      <c r="O92" s="16"/>
      <c r="P92" s="16"/>
      <c r="Q92" s="16"/>
      <c r="R92" s="16"/>
      <c r="S92" s="16"/>
      <c r="T92" s="16"/>
      <c r="U92" s="16"/>
      <c r="V92" s="16"/>
      <c r="W92" s="16"/>
      <c r="X92" s="16"/>
      <c r="Y92" s="16"/>
      <c r="Z92" s="16"/>
    </row>
    <row r="93" spans="1:26" ht="165">
      <c r="A93" s="2" t="s">
        <v>185</v>
      </c>
      <c r="B93" s="2" t="s">
        <v>160</v>
      </c>
      <c r="C93" s="3" t="s">
        <v>31</v>
      </c>
      <c r="D93" s="9">
        <v>0.83499999999999996</v>
      </c>
      <c r="E93" s="9">
        <v>0.99199999999999999</v>
      </c>
      <c r="F93" s="15" t="s">
        <v>454</v>
      </c>
      <c r="G93" s="15" t="s">
        <v>467</v>
      </c>
      <c r="H93" s="28" t="s">
        <v>710</v>
      </c>
      <c r="I93" s="20" t="s">
        <v>711</v>
      </c>
      <c r="J93" s="25" t="s">
        <v>525</v>
      </c>
      <c r="K93" s="16"/>
      <c r="L93" s="16"/>
      <c r="M93" s="16"/>
      <c r="N93" s="16"/>
      <c r="O93" s="16"/>
      <c r="P93" s="16"/>
      <c r="Q93" s="16"/>
      <c r="R93" s="16"/>
      <c r="S93" s="16"/>
      <c r="T93" s="16"/>
      <c r="U93" s="16"/>
      <c r="V93" s="16"/>
      <c r="W93" s="16"/>
      <c r="X93" s="16"/>
      <c r="Y93" s="16"/>
      <c r="Z93" s="16"/>
    </row>
    <row r="94" spans="1:26" ht="120">
      <c r="A94" s="2" t="s">
        <v>186</v>
      </c>
      <c r="B94" s="2" t="s">
        <v>187</v>
      </c>
      <c r="C94" s="3" t="s">
        <v>31</v>
      </c>
      <c r="D94" s="19" t="s">
        <v>188</v>
      </c>
      <c r="E94" s="19" t="s">
        <v>189</v>
      </c>
      <c r="F94" s="15" t="s">
        <v>454</v>
      </c>
      <c r="G94" s="15" t="s">
        <v>467</v>
      </c>
      <c r="H94" s="39" t="s">
        <v>712</v>
      </c>
      <c r="I94" s="20" t="s">
        <v>713</v>
      </c>
      <c r="J94" s="25" t="s">
        <v>714</v>
      </c>
      <c r="K94" s="16"/>
      <c r="L94" s="16"/>
      <c r="M94" s="16"/>
      <c r="N94" s="16"/>
      <c r="O94" s="16"/>
      <c r="P94" s="16"/>
      <c r="Q94" s="16"/>
      <c r="R94" s="16"/>
      <c r="S94" s="16"/>
      <c r="T94" s="16"/>
      <c r="U94" s="16"/>
      <c r="V94" s="16"/>
      <c r="W94" s="16"/>
      <c r="X94" s="16"/>
      <c r="Y94" s="16"/>
      <c r="Z94" s="16"/>
    </row>
    <row r="95" spans="1:26" ht="90">
      <c r="A95" s="10" t="s">
        <v>190</v>
      </c>
      <c r="B95" s="2" t="s">
        <v>191</v>
      </c>
      <c r="C95" s="3" t="s">
        <v>16</v>
      </c>
      <c r="D95" s="19" t="s">
        <v>192</v>
      </c>
      <c r="E95" s="19" t="s">
        <v>193</v>
      </c>
      <c r="F95" s="15" t="s">
        <v>450</v>
      </c>
      <c r="G95" s="15" t="s">
        <v>715</v>
      </c>
      <c r="H95" s="39" t="s">
        <v>716</v>
      </c>
      <c r="I95" s="20" t="s">
        <v>717</v>
      </c>
      <c r="J95" s="25" t="s">
        <v>675</v>
      </c>
      <c r="K95" s="16"/>
      <c r="L95" s="16"/>
      <c r="M95" s="16"/>
      <c r="N95" s="16"/>
      <c r="O95" s="16"/>
      <c r="P95" s="16"/>
      <c r="Q95" s="16"/>
      <c r="R95" s="16"/>
      <c r="S95" s="16"/>
      <c r="T95" s="16"/>
      <c r="U95" s="16"/>
      <c r="V95" s="16"/>
      <c r="W95" s="16"/>
      <c r="X95" s="16"/>
      <c r="Y95" s="16"/>
      <c r="Z95" s="16"/>
    </row>
    <row r="96" spans="1:26" ht="105">
      <c r="A96" s="10" t="s">
        <v>194</v>
      </c>
      <c r="B96" s="2" t="s">
        <v>195</v>
      </c>
      <c r="C96" s="3" t="s">
        <v>196</v>
      </c>
      <c r="D96" s="19" t="s">
        <v>197</v>
      </c>
      <c r="E96" s="19" t="s">
        <v>198</v>
      </c>
      <c r="F96" s="25" t="s">
        <v>718</v>
      </c>
      <c r="G96" s="15" t="s">
        <v>719</v>
      </c>
      <c r="H96" s="39" t="s">
        <v>720</v>
      </c>
      <c r="I96" s="15" t="s">
        <v>721</v>
      </c>
      <c r="J96" s="25" t="s">
        <v>442</v>
      </c>
      <c r="K96" s="16"/>
      <c r="L96" s="16"/>
      <c r="M96" s="16"/>
      <c r="N96" s="16"/>
      <c r="O96" s="16"/>
      <c r="P96" s="16"/>
      <c r="Q96" s="16"/>
      <c r="R96" s="16"/>
      <c r="S96" s="16"/>
      <c r="T96" s="16"/>
      <c r="U96" s="16"/>
      <c r="V96" s="16"/>
      <c r="W96" s="16"/>
      <c r="X96" s="16"/>
      <c r="Y96" s="16"/>
      <c r="Z96" s="16"/>
    </row>
    <row r="97" spans="1:26" ht="150">
      <c r="A97" s="10" t="s">
        <v>722</v>
      </c>
      <c r="B97" s="2" t="s">
        <v>195</v>
      </c>
      <c r="C97" s="3" t="s">
        <v>199</v>
      </c>
      <c r="D97" s="8">
        <v>1</v>
      </c>
      <c r="E97" s="8">
        <v>0.98199999999999998</v>
      </c>
      <c r="F97" s="25" t="s">
        <v>723</v>
      </c>
      <c r="G97" s="25" t="s">
        <v>724</v>
      </c>
      <c r="H97" s="25" t="s">
        <v>725</v>
      </c>
      <c r="I97" s="15" t="s">
        <v>726</v>
      </c>
      <c r="J97" s="25" t="s">
        <v>442</v>
      </c>
      <c r="K97" s="16"/>
      <c r="L97" s="16"/>
      <c r="M97" s="16"/>
      <c r="N97" s="16"/>
      <c r="O97" s="16"/>
      <c r="P97" s="16"/>
      <c r="Q97" s="16"/>
      <c r="R97" s="16"/>
      <c r="S97" s="16"/>
      <c r="T97" s="16"/>
      <c r="U97" s="16"/>
      <c r="V97" s="16"/>
      <c r="W97" s="16"/>
      <c r="X97" s="16"/>
      <c r="Y97" s="16"/>
      <c r="Z97" s="16"/>
    </row>
    <row r="98" spans="1:26" ht="165">
      <c r="A98" s="35" t="s">
        <v>200</v>
      </c>
      <c r="B98" s="14" t="s">
        <v>39</v>
      </c>
      <c r="C98" s="3" t="s">
        <v>201</v>
      </c>
      <c r="D98" s="4">
        <v>0.9778</v>
      </c>
      <c r="E98" s="4">
        <v>0.98460000000000003</v>
      </c>
      <c r="F98" s="25" t="s">
        <v>727</v>
      </c>
      <c r="G98" s="25" t="s">
        <v>728</v>
      </c>
      <c r="H98" s="25" t="s">
        <v>729</v>
      </c>
      <c r="I98" s="15" t="s">
        <v>730</v>
      </c>
      <c r="J98" s="25" t="s">
        <v>442</v>
      </c>
      <c r="K98" s="16"/>
      <c r="L98" s="16"/>
      <c r="M98" s="16"/>
      <c r="N98" s="16"/>
      <c r="O98" s="16"/>
      <c r="P98" s="16"/>
      <c r="Q98" s="16"/>
      <c r="R98" s="16"/>
      <c r="S98" s="16"/>
      <c r="T98" s="16"/>
      <c r="U98" s="16"/>
      <c r="V98" s="16"/>
      <c r="W98" s="16"/>
      <c r="X98" s="16"/>
      <c r="Y98" s="16"/>
      <c r="Z98" s="16"/>
    </row>
    <row r="99" spans="1:26" ht="75">
      <c r="A99" s="35" t="s">
        <v>202</v>
      </c>
      <c r="B99" s="14" t="str">
        <f>HYPERLINK("https://www.biomerieux.com/en/biofirer-respiratory-panel-21-rp21-sars-cov-2-obtains-fda-emergency-use-authorization","BioFire Diagnostics, LLC")</f>
        <v>BioFire Diagnostics, LLC</v>
      </c>
      <c r="C99" s="3" t="s">
        <v>16</v>
      </c>
      <c r="D99" s="45">
        <v>1</v>
      </c>
      <c r="E99" s="45">
        <v>1</v>
      </c>
      <c r="F99" s="25" t="s">
        <v>547</v>
      </c>
      <c r="G99" s="25" t="s">
        <v>624</v>
      </c>
      <c r="H99" s="16"/>
      <c r="I99" s="24" t="s">
        <v>731</v>
      </c>
      <c r="J99" s="25" t="s">
        <v>442</v>
      </c>
      <c r="K99" s="16"/>
      <c r="L99" s="16"/>
      <c r="M99" s="16"/>
      <c r="N99" s="16"/>
      <c r="O99" s="16"/>
      <c r="P99" s="16"/>
      <c r="Q99" s="16"/>
      <c r="R99" s="16"/>
      <c r="S99" s="16"/>
      <c r="T99" s="16"/>
      <c r="U99" s="16"/>
      <c r="V99" s="16"/>
      <c r="W99" s="16"/>
      <c r="X99" s="16"/>
      <c r="Y99" s="16"/>
      <c r="Z99" s="16"/>
    </row>
    <row r="100" spans="1:26" ht="120">
      <c r="A100" s="47" t="s">
        <v>203</v>
      </c>
      <c r="B100" s="6" t="s">
        <v>160</v>
      </c>
      <c r="C100" s="3" t="s">
        <v>204</v>
      </c>
      <c r="D100" s="9">
        <v>0.90300000000000002</v>
      </c>
      <c r="E100" s="4">
        <v>0.97799999999999998</v>
      </c>
      <c r="F100" s="23" t="s">
        <v>732</v>
      </c>
      <c r="G100" s="3" t="s">
        <v>733</v>
      </c>
      <c r="H100" s="3" t="s">
        <v>734</v>
      </c>
      <c r="I100" s="15" t="s">
        <v>735</v>
      </c>
      <c r="J100" s="25" t="s">
        <v>539</v>
      </c>
      <c r="K100" s="16"/>
      <c r="L100" s="16"/>
      <c r="M100" s="16"/>
      <c r="N100" s="16"/>
      <c r="O100" s="16"/>
      <c r="P100" s="16"/>
      <c r="Q100" s="16"/>
      <c r="R100" s="16"/>
      <c r="S100" s="16"/>
      <c r="T100" s="16"/>
      <c r="U100" s="16"/>
      <c r="V100" s="16"/>
      <c r="W100" s="16"/>
      <c r="X100" s="16"/>
      <c r="Y100" s="16"/>
      <c r="Z100" s="16"/>
    </row>
    <row r="101" spans="1:26" ht="120">
      <c r="A101" s="2" t="s">
        <v>205</v>
      </c>
      <c r="B101" s="2" t="s">
        <v>206</v>
      </c>
      <c r="C101" s="15" t="s">
        <v>207</v>
      </c>
      <c r="D101" s="19" t="s">
        <v>208</v>
      </c>
      <c r="E101" s="19" t="s">
        <v>209</v>
      </c>
      <c r="F101" s="3" t="s">
        <v>736</v>
      </c>
      <c r="G101" s="3" t="s">
        <v>434</v>
      </c>
      <c r="H101" s="3" t="s">
        <v>737</v>
      </c>
      <c r="I101" s="3" t="s">
        <v>738</v>
      </c>
      <c r="J101" s="15" t="s">
        <v>739</v>
      </c>
      <c r="K101" s="13"/>
      <c r="L101" s="13"/>
      <c r="M101" s="13"/>
      <c r="N101" s="13"/>
      <c r="O101" s="13"/>
      <c r="P101" s="13"/>
      <c r="Q101" s="13"/>
      <c r="R101" s="13"/>
      <c r="S101" s="13"/>
      <c r="T101" s="13"/>
      <c r="U101" s="13"/>
      <c r="V101" s="13"/>
      <c r="W101" s="13"/>
      <c r="X101" s="13"/>
      <c r="Y101" s="13"/>
      <c r="Z101" s="13"/>
    </row>
    <row r="102" spans="1:26" ht="120">
      <c r="A102" s="2" t="s">
        <v>210</v>
      </c>
      <c r="B102" s="2" t="s">
        <v>160</v>
      </c>
      <c r="C102" s="15" t="s">
        <v>31</v>
      </c>
      <c r="D102" s="4">
        <v>0.84799999999999998</v>
      </c>
      <c r="E102" s="4">
        <v>0.99099999999999999</v>
      </c>
      <c r="F102" s="3" t="s">
        <v>736</v>
      </c>
      <c r="G102" s="3" t="s">
        <v>467</v>
      </c>
      <c r="H102" s="3" t="s">
        <v>740</v>
      </c>
      <c r="I102" s="3" t="s">
        <v>741</v>
      </c>
      <c r="J102" s="15" t="s">
        <v>742</v>
      </c>
      <c r="K102" s="13"/>
      <c r="L102" s="13"/>
      <c r="M102" s="13"/>
      <c r="N102" s="13"/>
      <c r="O102" s="13"/>
      <c r="P102" s="13"/>
      <c r="Q102" s="13"/>
      <c r="R102" s="13"/>
      <c r="S102" s="13"/>
      <c r="T102" s="13"/>
      <c r="U102" s="13"/>
      <c r="V102" s="13"/>
      <c r="W102" s="13"/>
      <c r="X102" s="13"/>
      <c r="Y102" s="13"/>
      <c r="Z102" s="13"/>
    </row>
    <row r="103" spans="1:26" ht="90">
      <c r="A103" s="10" t="s">
        <v>211</v>
      </c>
      <c r="B103" s="2" t="s">
        <v>212</v>
      </c>
      <c r="C103" s="15" t="s">
        <v>16</v>
      </c>
      <c r="D103" s="19" t="s">
        <v>213</v>
      </c>
      <c r="E103" s="19" t="s">
        <v>214</v>
      </c>
      <c r="F103" s="23" t="s">
        <v>743</v>
      </c>
      <c r="G103" s="3" t="s">
        <v>744</v>
      </c>
      <c r="H103" s="3" t="s">
        <v>745</v>
      </c>
      <c r="I103" s="3" t="s">
        <v>746</v>
      </c>
      <c r="J103" s="25"/>
      <c r="K103" s="16"/>
      <c r="L103" s="16"/>
      <c r="M103" s="16"/>
      <c r="N103" s="16"/>
      <c r="O103" s="16"/>
      <c r="P103" s="16"/>
      <c r="Q103" s="16"/>
      <c r="R103" s="16"/>
      <c r="S103" s="16"/>
      <c r="T103" s="16"/>
      <c r="U103" s="16"/>
      <c r="V103" s="16"/>
      <c r="W103" s="16"/>
      <c r="X103" s="16"/>
      <c r="Y103" s="16"/>
      <c r="Z103" s="16"/>
    </row>
    <row r="104" spans="1:26" ht="120">
      <c r="A104" s="10" t="s">
        <v>215</v>
      </c>
      <c r="B104" s="47" t="s">
        <v>166</v>
      </c>
      <c r="C104" s="15" t="s">
        <v>16</v>
      </c>
      <c r="D104" s="19" t="s">
        <v>213</v>
      </c>
      <c r="E104" s="19" t="s">
        <v>214</v>
      </c>
      <c r="F104" s="23" t="s">
        <v>743</v>
      </c>
      <c r="G104" s="3" t="s">
        <v>747</v>
      </c>
      <c r="H104" s="3" t="s">
        <v>748</v>
      </c>
      <c r="I104" s="3" t="s">
        <v>749</v>
      </c>
      <c r="J104" s="25" t="s">
        <v>442</v>
      </c>
      <c r="K104" s="16"/>
      <c r="L104" s="16"/>
      <c r="M104" s="16"/>
      <c r="N104" s="16"/>
      <c r="O104" s="16"/>
      <c r="P104" s="16"/>
      <c r="Q104" s="16"/>
      <c r="R104" s="16"/>
      <c r="S104" s="16"/>
      <c r="T104" s="16"/>
      <c r="U104" s="16"/>
      <c r="V104" s="16"/>
      <c r="W104" s="16"/>
      <c r="X104" s="16"/>
      <c r="Y104" s="16"/>
      <c r="Z104" s="16"/>
    </row>
    <row r="106" spans="1:26" ht="120">
      <c r="A106" s="10" t="s">
        <v>216</v>
      </c>
      <c r="B106" s="2" t="s">
        <v>217</v>
      </c>
      <c r="C106" s="15" t="s">
        <v>218</v>
      </c>
      <c r="D106" s="8">
        <v>1</v>
      </c>
      <c r="E106" s="8">
        <v>1</v>
      </c>
      <c r="F106" s="23" t="s">
        <v>750</v>
      </c>
      <c r="G106" s="3" t="s">
        <v>272</v>
      </c>
      <c r="H106" s="3" t="s">
        <v>751</v>
      </c>
      <c r="I106" s="3" t="s">
        <v>752</v>
      </c>
      <c r="J106" s="25"/>
      <c r="K106" s="16"/>
      <c r="L106" s="16"/>
      <c r="M106" s="16"/>
      <c r="N106" s="16"/>
      <c r="O106" s="16"/>
      <c r="P106" s="16"/>
      <c r="Q106" s="16"/>
      <c r="R106" s="16"/>
      <c r="S106" s="16"/>
      <c r="T106" s="16"/>
      <c r="U106" s="16"/>
      <c r="V106" s="16"/>
      <c r="W106" s="16"/>
      <c r="X106" s="16"/>
      <c r="Y106" s="16"/>
      <c r="Z106" s="16"/>
    </row>
    <row r="107" spans="1:26" ht="105">
      <c r="A107" s="10" t="s">
        <v>219</v>
      </c>
      <c r="B107" s="2" t="s">
        <v>220</v>
      </c>
      <c r="C107" s="15" t="s">
        <v>16</v>
      </c>
      <c r="D107" s="8">
        <v>1</v>
      </c>
      <c r="E107" s="8">
        <v>0.95299999999999996</v>
      </c>
      <c r="F107" s="23" t="s">
        <v>753</v>
      </c>
      <c r="G107" s="3" t="s">
        <v>754</v>
      </c>
      <c r="H107" s="3" t="s">
        <v>755</v>
      </c>
      <c r="I107" s="3" t="s">
        <v>756</v>
      </c>
      <c r="J107" s="25" t="s">
        <v>757</v>
      </c>
      <c r="K107" s="16"/>
      <c r="L107" s="16"/>
      <c r="M107" s="16"/>
      <c r="N107" s="16"/>
      <c r="O107" s="16"/>
      <c r="P107" s="16"/>
      <c r="Q107" s="16"/>
      <c r="R107" s="16"/>
      <c r="S107" s="16"/>
      <c r="T107" s="16"/>
      <c r="U107" s="16"/>
      <c r="V107" s="16"/>
      <c r="W107" s="16"/>
      <c r="X107" s="16"/>
      <c r="Y107" s="16"/>
      <c r="Z107" s="16"/>
    </row>
    <row r="108" spans="1:26" ht="90">
      <c r="A108" s="10" t="s">
        <v>221</v>
      </c>
      <c r="B108" s="2" t="s">
        <v>222</v>
      </c>
      <c r="C108" s="3" t="s">
        <v>16</v>
      </c>
      <c r="D108" s="8">
        <v>1</v>
      </c>
      <c r="E108" s="8">
        <v>1</v>
      </c>
      <c r="F108" s="25" t="s">
        <v>758</v>
      </c>
      <c r="G108" s="25" t="s">
        <v>759</v>
      </c>
      <c r="H108" s="25" t="s">
        <v>760</v>
      </c>
      <c r="I108" s="15" t="s">
        <v>761</v>
      </c>
      <c r="J108" s="25" t="s">
        <v>442</v>
      </c>
      <c r="K108" s="16"/>
      <c r="L108" s="16"/>
      <c r="M108" s="16"/>
      <c r="N108" s="16"/>
      <c r="O108" s="16"/>
      <c r="P108" s="16"/>
      <c r="Q108" s="16"/>
      <c r="R108" s="16"/>
      <c r="S108" s="16"/>
      <c r="T108" s="16"/>
      <c r="U108" s="16"/>
      <c r="V108" s="16"/>
      <c r="W108" s="16"/>
      <c r="X108" s="16"/>
      <c r="Y108" s="16"/>
      <c r="Z108" s="16"/>
    </row>
    <row r="109" spans="1:26" ht="75">
      <c r="A109" s="10" t="s">
        <v>223</v>
      </c>
      <c r="B109" s="2" t="s">
        <v>224</v>
      </c>
      <c r="C109" s="3" t="s">
        <v>31</v>
      </c>
      <c r="D109" s="19" t="s">
        <v>225</v>
      </c>
      <c r="E109" s="19" t="s">
        <v>226</v>
      </c>
      <c r="F109" s="25" t="s">
        <v>446</v>
      </c>
      <c r="G109" s="25" t="s">
        <v>543</v>
      </c>
      <c r="H109" s="25" t="s">
        <v>762</v>
      </c>
      <c r="I109" s="15" t="s">
        <v>763</v>
      </c>
      <c r="J109" s="25" t="s">
        <v>546</v>
      </c>
      <c r="K109" s="16"/>
      <c r="L109" s="16"/>
      <c r="M109" s="16"/>
      <c r="N109" s="16"/>
      <c r="O109" s="16"/>
      <c r="P109" s="16"/>
      <c r="Q109" s="16"/>
      <c r="R109" s="16"/>
      <c r="S109" s="16"/>
      <c r="T109" s="16"/>
      <c r="U109" s="16"/>
      <c r="V109" s="16"/>
      <c r="W109" s="16"/>
      <c r="X109" s="16"/>
      <c r="Y109" s="16"/>
      <c r="Z109" s="16"/>
    </row>
    <row r="110" spans="1:26" ht="120">
      <c r="A110" s="36" t="s">
        <v>227</v>
      </c>
      <c r="B110" s="15" t="s">
        <v>107</v>
      </c>
      <c r="C110" s="3" t="s">
        <v>16</v>
      </c>
      <c r="D110" s="45" t="s">
        <v>228</v>
      </c>
      <c r="E110" s="45" t="s">
        <v>229</v>
      </c>
      <c r="F110" s="25" t="s">
        <v>764</v>
      </c>
      <c r="G110" s="25" t="s">
        <v>765</v>
      </c>
      <c r="H110" s="25" t="s">
        <v>766</v>
      </c>
      <c r="I110" s="15" t="s">
        <v>767</v>
      </c>
      <c r="J110" s="25" t="s">
        <v>442</v>
      </c>
      <c r="K110" s="25"/>
      <c r="L110" s="25"/>
      <c r="M110" s="28"/>
      <c r="N110" s="28"/>
      <c r="O110" s="28"/>
      <c r="P110" s="28"/>
      <c r="Q110" s="28"/>
      <c r="R110" s="28"/>
      <c r="S110" s="28"/>
      <c r="T110" s="28"/>
      <c r="U110" s="28"/>
      <c r="V110" s="28"/>
      <c r="W110" s="28"/>
      <c r="X110" s="28"/>
      <c r="Y110" s="28"/>
      <c r="Z110" s="28"/>
    </row>
    <row r="111" spans="1:26" ht="105">
      <c r="A111" s="35" t="s">
        <v>230</v>
      </c>
      <c r="B111" s="14" t="str">
        <f>HYPERLINK("https://www.bgi.com/global/molecular-genetics/2019-ncov-detection-kit/","BGI Genomics Ltd.")</f>
        <v>BGI Genomics Ltd.</v>
      </c>
      <c r="C111" s="3" t="s">
        <v>16</v>
      </c>
      <c r="D111" s="9">
        <v>0.88100000000000001</v>
      </c>
      <c r="E111" s="9">
        <v>0.996</v>
      </c>
      <c r="F111" s="25" t="s">
        <v>768</v>
      </c>
      <c r="G111" s="25" t="s">
        <v>272</v>
      </c>
      <c r="H111" s="25" t="s">
        <v>769</v>
      </c>
      <c r="I111" s="15" t="s">
        <v>770</v>
      </c>
      <c r="J111" s="25" t="s">
        <v>442</v>
      </c>
      <c r="K111" s="25" t="s">
        <v>771</v>
      </c>
      <c r="L111" s="16"/>
      <c r="M111" s="16"/>
      <c r="N111" s="16"/>
      <c r="O111" s="16"/>
      <c r="P111" s="16"/>
      <c r="Q111" s="16"/>
      <c r="R111" s="16"/>
      <c r="S111" s="16"/>
      <c r="T111" s="16"/>
      <c r="U111" s="16"/>
      <c r="V111" s="16"/>
      <c r="W111" s="16"/>
      <c r="X111" s="16"/>
      <c r="Y111" s="16"/>
      <c r="Z111" s="16"/>
    </row>
    <row r="112" spans="1:26" ht="165">
      <c r="A112" s="35" t="s">
        <v>231</v>
      </c>
      <c r="B112" s="14" t="s">
        <v>232</v>
      </c>
      <c r="C112" s="3" t="s">
        <v>233</v>
      </c>
      <c r="D112" s="9">
        <v>0.98899999999999999</v>
      </c>
      <c r="E112" s="4">
        <v>1</v>
      </c>
      <c r="F112" s="25" t="s">
        <v>772</v>
      </c>
      <c r="G112" s="25" t="s">
        <v>773</v>
      </c>
      <c r="H112" s="25" t="s">
        <v>774</v>
      </c>
      <c r="I112" s="15" t="s">
        <v>775</v>
      </c>
      <c r="J112" s="25" t="s">
        <v>442</v>
      </c>
      <c r="K112" s="16"/>
      <c r="L112" s="16"/>
      <c r="M112" s="16"/>
      <c r="N112" s="16"/>
      <c r="O112" s="16"/>
      <c r="P112" s="16"/>
      <c r="Q112" s="16"/>
      <c r="R112" s="16"/>
      <c r="S112" s="16"/>
      <c r="T112" s="16"/>
      <c r="U112" s="16"/>
      <c r="V112" s="16"/>
      <c r="W112" s="16"/>
      <c r="X112" s="16"/>
      <c r="Y112" s="16"/>
      <c r="Z112" s="16"/>
    </row>
    <row r="113" spans="1:26" ht="105">
      <c r="A113" s="10" t="s">
        <v>234</v>
      </c>
      <c r="B113" s="11" t="s">
        <v>235</v>
      </c>
      <c r="C113" s="3" t="s">
        <v>16</v>
      </c>
      <c r="D113" s="8">
        <v>1</v>
      </c>
      <c r="E113" s="8">
        <v>1</v>
      </c>
      <c r="F113" s="23" t="s">
        <v>776</v>
      </c>
      <c r="G113" s="3" t="s">
        <v>493</v>
      </c>
      <c r="H113" s="3" t="s">
        <v>777</v>
      </c>
      <c r="I113" s="3" t="s">
        <v>778</v>
      </c>
      <c r="J113" s="25" t="s">
        <v>442</v>
      </c>
      <c r="K113" s="25"/>
      <c r="L113" s="28"/>
      <c r="M113" s="28"/>
      <c r="N113" s="28"/>
      <c r="O113" s="28"/>
      <c r="P113" s="28"/>
      <c r="Q113" s="28"/>
      <c r="R113" s="28"/>
      <c r="S113" s="28"/>
      <c r="T113" s="28"/>
      <c r="U113" s="28"/>
      <c r="V113" s="28"/>
      <c r="W113" s="28"/>
      <c r="X113" s="28"/>
      <c r="Y113" s="28"/>
      <c r="Z113" s="28"/>
    </row>
    <row r="114" spans="1:26" ht="90">
      <c r="A114" s="10" t="s">
        <v>236</v>
      </c>
      <c r="B114" s="11" t="s">
        <v>237</v>
      </c>
      <c r="C114" s="3" t="s">
        <v>238</v>
      </c>
      <c r="D114" s="9">
        <v>0.97699999999999998</v>
      </c>
      <c r="E114" s="8">
        <v>1</v>
      </c>
      <c r="F114" s="23" t="s">
        <v>779</v>
      </c>
      <c r="G114" s="25" t="s">
        <v>455</v>
      </c>
      <c r="H114" s="3" t="s">
        <v>780</v>
      </c>
      <c r="I114" s="3" t="s">
        <v>781</v>
      </c>
      <c r="J114" s="25" t="s">
        <v>539</v>
      </c>
      <c r="K114" s="25"/>
      <c r="L114" s="28"/>
      <c r="M114" s="28"/>
      <c r="N114" s="28"/>
      <c r="O114" s="28"/>
      <c r="P114" s="28"/>
      <c r="Q114" s="28"/>
      <c r="R114" s="28"/>
      <c r="S114" s="28"/>
      <c r="T114" s="28"/>
      <c r="U114" s="28"/>
      <c r="V114" s="28"/>
      <c r="W114" s="28"/>
      <c r="X114" s="28"/>
      <c r="Y114" s="28"/>
      <c r="Z114" s="28"/>
    </row>
    <row r="115" spans="1:26" ht="135">
      <c r="A115" s="35" t="s">
        <v>239</v>
      </c>
      <c r="B115" s="14" t="s">
        <v>240</v>
      </c>
      <c r="C115" s="3" t="s">
        <v>16</v>
      </c>
      <c r="D115" s="4">
        <v>1</v>
      </c>
      <c r="E115" s="4">
        <v>1</v>
      </c>
      <c r="F115" s="23" t="s">
        <v>782</v>
      </c>
      <c r="G115" s="3" t="s">
        <v>783</v>
      </c>
      <c r="H115" s="3" t="s">
        <v>784</v>
      </c>
      <c r="I115" s="3" t="s">
        <v>785</v>
      </c>
      <c r="J115" s="25" t="s">
        <v>539</v>
      </c>
      <c r="K115" s="25"/>
      <c r="L115" s="28"/>
      <c r="M115" s="28"/>
      <c r="N115" s="28"/>
      <c r="O115" s="28"/>
      <c r="P115" s="28"/>
      <c r="Q115" s="28"/>
      <c r="R115" s="28"/>
      <c r="S115" s="28"/>
      <c r="T115" s="28"/>
      <c r="U115" s="28"/>
      <c r="V115" s="28"/>
      <c r="W115" s="28"/>
      <c r="X115" s="28"/>
      <c r="Y115" s="28"/>
      <c r="Z115" s="28"/>
    </row>
    <row r="116" spans="1:26" ht="120">
      <c r="A116" s="35" t="s">
        <v>241</v>
      </c>
      <c r="B116" s="14" t="str">
        <f>HYPERLINK("https://www.mesabiotech.com/coronavirus","Mesa Biotech")</f>
        <v>Mesa Biotech</v>
      </c>
      <c r="C116" s="3" t="s">
        <v>242</v>
      </c>
      <c r="D116" s="9">
        <v>0.96399999999999997</v>
      </c>
      <c r="E116" s="8">
        <v>1</v>
      </c>
      <c r="F116" s="23" t="s">
        <v>786</v>
      </c>
      <c r="G116" s="3" t="s">
        <v>434</v>
      </c>
      <c r="H116" s="3" t="s">
        <v>673</v>
      </c>
      <c r="I116" s="3" t="s">
        <v>787</v>
      </c>
      <c r="J116" s="25" t="s">
        <v>458</v>
      </c>
      <c r="K116" s="25"/>
      <c r="L116" s="28"/>
      <c r="M116" s="28"/>
      <c r="N116" s="28"/>
      <c r="O116" s="28"/>
      <c r="P116" s="28"/>
      <c r="Q116" s="28"/>
      <c r="R116" s="28"/>
      <c r="S116" s="28"/>
      <c r="T116" s="28"/>
      <c r="U116" s="28"/>
      <c r="V116" s="28"/>
      <c r="W116" s="28"/>
      <c r="X116" s="28"/>
      <c r="Y116" s="28"/>
      <c r="Z116" s="28"/>
    </row>
    <row r="117" spans="1:26" ht="90">
      <c r="A117" s="48" t="s">
        <v>243</v>
      </c>
      <c r="B117" s="2" t="s">
        <v>107</v>
      </c>
      <c r="C117" s="3" t="s">
        <v>244</v>
      </c>
      <c r="D117" s="9">
        <v>0.95</v>
      </c>
      <c r="E117" s="8">
        <v>1</v>
      </c>
      <c r="F117" s="23" t="s">
        <v>788</v>
      </c>
      <c r="G117" s="3" t="s">
        <v>789</v>
      </c>
      <c r="H117" s="3" t="s">
        <v>790</v>
      </c>
      <c r="I117" s="15" t="s">
        <v>791</v>
      </c>
      <c r="J117" s="25" t="s">
        <v>792</v>
      </c>
      <c r="K117" s="25"/>
      <c r="L117" s="28"/>
      <c r="M117" s="28"/>
      <c r="N117" s="28"/>
      <c r="O117" s="28"/>
      <c r="P117" s="28"/>
      <c r="Q117" s="28"/>
      <c r="R117" s="28"/>
      <c r="S117" s="28"/>
      <c r="T117" s="28"/>
      <c r="U117" s="28"/>
      <c r="V117" s="28"/>
      <c r="W117" s="28"/>
      <c r="X117" s="28"/>
      <c r="Y117" s="28"/>
      <c r="Z117" s="28"/>
    </row>
    <row r="118" spans="1:26" ht="90">
      <c r="A118" s="7" t="s">
        <v>245</v>
      </c>
      <c r="B118" s="2" t="s">
        <v>246</v>
      </c>
      <c r="C118" s="3" t="s">
        <v>247</v>
      </c>
      <c r="D118" s="9">
        <v>0.88500000000000001</v>
      </c>
      <c r="E118" s="8">
        <v>1</v>
      </c>
      <c r="F118" s="23" t="s">
        <v>793</v>
      </c>
      <c r="G118" s="3" t="s">
        <v>794</v>
      </c>
      <c r="H118" s="3" t="s">
        <v>795</v>
      </c>
      <c r="I118" s="15" t="s">
        <v>796</v>
      </c>
      <c r="J118" s="25" t="s">
        <v>797</v>
      </c>
      <c r="K118" s="25"/>
      <c r="L118" s="28"/>
      <c r="M118" s="28"/>
      <c r="N118" s="28"/>
      <c r="O118" s="28"/>
      <c r="P118" s="28"/>
      <c r="Q118" s="28"/>
      <c r="R118" s="28"/>
      <c r="S118" s="28"/>
      <c r="T118" s="28"/>
      <c r="U118" s="28"/>
      <c r="V118" s="28"/>
      <c r="W118" s="28"/>
      <c r="X118" s="28"/>
      <c r="Y118" s="28"/>
      <c r="Z118" s="28"/>
    </row>
    <row r="119" spans="1:26" ht="60">
      <c r="A119" s="7" t="s">
        <v>248</v>
      </c>
      <c r="B119" s="7" t="s">
        <v>160</v>
      </c>
      <c r="C119" s="3" t="s">
        <v>31</v>
      </c>
      <c r="D119" s="9">
        <v>0.96599999999999997</v>
      </c>
      <c r="E119" s="9">
        <v>0.99299999999999999</v>
      </c>
      <c r="F119" s="3" t="s">
        <v>736</v>
      </c>
      <c r="G119" s="25" t="s">
        <v>455</v>
      </c>
      <c r="H119" s="3" t="s">
        <v>798</v>
      </c>
      <c r="I119" s="15" t="s">
        <v>799</v>
      </c>
      <c r="J119" s="25" t="s">
        <v>800</v>
      </c>
      <c r="K119" s="25"/>
      <c r="L119" s="28"/>
      <c r="M119" s="28"/>
      <c r="N119" s="28"/>
      <c r="O119" s="28"/>
      <c r="P119" s="28"/>
      <c r="Q119" s="28"/>
      <c r="R119" s="28"/>
      <c r="S119" s="28"/>
      <c r="T119" s="28"/>
      <c r="U119" s="28"/>
      <c r="V119" s="28"/>
      <c r="W119" s="28"/>
      <c r="X119" s="28"/>
      <c r="Y119" s="28"/>
      <c r="Z119" s="28"/>
    </row>
    <row r="120" spans="1:26" ht="90">
      <c r="A120" s="36" t="s">
        <v>249</v>
      </c>
      <c r="B120" s="7" t="s">
        <v>107</v>
      </c>
      <c r="C120" s="3" t="s">
        <v>16</v>
      </c>
      <c r="D120" s="8">
        <v>1</v>
      </c>
      <c r="E120" s="8">
        <v>1</v>
      </c>
      <c r="F120" s="25" t="s">
        <v>764</v>
      </c>
      <c r="G120" s="25" t="s">
        <v>765</v>
      </c>
      <c r="H120" s="25" t="s">
        <v>766</v>
      </c>
      <c r="I120" s="15" t="s">
        <v>801</v>
      </c>
      <c r="J120" s="25" t="s">
        <v>442</v>
      </c>
      <c r="K120" s="25"/>
      <c r="L120" s="28"/>
      <c r="M120" s="28"/>
      <c r="N120" s="28"/>
      <c r="O120" s="28"/>
      <c r="P120" s="28"/>
      <c r="Q120" s="28"/>
      <c r="R120" s="28"/>
      <c r="S120" s="28"/>
      <c r="T120" s="28"/>
      <c r="U120" s="28"/>
      <c r="V120" s="28"/>
      <c r="W120" s="28"/>
      <c r="X120" s="28"/>
      <c r="Y120" s="28"/>
      <c r="Z120" s="28"/>
    </row>
    <row r="121" spans="1:26" ht="60">
      <c r="A121" s="36" t="s">
        <v>250</v>
      </c>
      <c r="B121" s="7" t="s">
        <v>251</v>
      </c>
      <c r="C121" s="3" t="s">
        <v>92</v>
      </c>
      <c r="D121" s="26" t="s">
        <v>93</v>
      </c>
      <c r="E121" s="26" t="s">
        <v>93</v>
      </c>
      <c r="F121" s="25" t="s">
        <v>802</v>
      </c>
      <c r="G121" s="25" t="s">
        <v>93</v>
      </c>
      <c r="H121" s="25" t="s">
        <v>93</v>
      </c>
      <c r="I121" s="15" t="s">
        <v>803</v>
      </c>
      <c r="J121" s="25" t="s">
        <v>804</v>
      </c>
      <c r="K121" s="25"/>
      <c r="L121" s="28"/>
      <c r="M121" s="28"/>
      <c r="N121" s="28"/>
      <c r="O121" s="28"/>
      <c r="P121" s="28"/>
      <c r="Q121" s="28"/>
      <c r="R121" s="28"/>
      <c r="S121" s="28"/>
      <c r="T121" s="28"/>
      <c r="U121" s="28"/>
      <c r="V121" s="28"/>
      <c r="W121" s="28"/>
      <c r="X121" s="28"/>
      <c r="Y121" s="28"/>
      <c r="Z121" s="28"/>
    </row>
    <row r="122" spans="1:26" ht="150">
      <c r="A122" s="36" t="s">
        <v>252</v>
      </c>
      <c r="B122" s="7" t="s">
        <v>251</v>
      </c>
      <c r="C122" s="3" t="s">
        <v>16</v>
      </c>
      <c r="D122" s="8">
        <v>1</v>
      </c>
      <c r="E122" s="8">
        <v>1</v>
      </c>
      <c r="F122" s="25" t="s">
        <v>805</v>
      </c>
      <c r="G122" s="25" t="s">
        <v>806</v>
      </c>
      <c r="H122" s="25" t="s">
        <v>807</v>
      </c>
      <c r="I122" s="15" t="s">
        <v>808</v>
      </c>
      <c r="J122" s="25" t="s">
        <v>442</v>
      </c>
      <c r="K122" s="25"/>
      <c r="L122" s="28"/>
      <c r="M122" s="28"/>
      <c r="N122" s="28"/>
      <c r="O122" s="28"/>
      <c r="P122" s="28"/>
      <c r="Q122" s="28"/>
      <c r="R122" s="28"/>
      <c r="S122" s="28"/>
      <c r="T122" s="28"/>
      <c r="U122" s="28"/>
      <c r="V122" s="28"/>
      <c r="W122" s="28"/>
      <c r="X122" s="28"/>
      <c r="Y122" s="28"/>
      <c r="Z122" s="28"/>
    </row>
    <row r="123" spans="1:26" ht="180">
      <c r="A123" s="36" t="s">
        <v>253</v>
      </c>
      <c r="B123" s="7" t="s">
        <v>254</v>
      </c>
      <c r="C123" s="3" t="s">
        <v>68</v>
      </c>
      <c r="D123" s="8">
        <v>0.94099999999999995</v>
      </c>
      <c r="E123" s="8">
        <v>0.98</v>
      </c>
      <c r="F123" s="25" t="s">
        <v>809</v>
      </c>
      <c r="G123" s="25" t="s">
        <v>810</v>
      </c>
      <c r="H123" s="25" t="s">
        <v>811</v>
      </c>
      <c r="I123" s="15" t="s">
        <v>812</v>
      </c>
      <c r="J123" s="25" t="s">
        <v>813</v>
      </c>
      <c r="K123" s="49" t="s">
        <v>814</v>
      </c>
      <c r="L123" s="28"/>
      <c r="M123" s="28"/>
      <c r="N123" s="28"/>
      <c r="O123" s="28"/>
      <c r="P123" s="28"/>
      <c r="Q123" s="28"/>
      <c r="R123" s="28"/>
      <c r="S123" s="28"/>
      <c r="T123" s="28"/>
      <c r="U123" s="28"/>
      <c r="V123" s="28"/>
      <c r="W123" s="28"/>
      <c r="X123" s="28"/>
      <c r="Y123" s="28"/>
      <c r="Z123" s="28"/>
    </row>
    <row r="124" spans="1:26" ht="105">
      <c r="A124" s="36" t="s">
        <v>255</v>
      </c>
      <c r="B124" s="7" t="s">
        <v>256</v>
      </c>
      <c r="C124" s="3" t="s">
        <v>16</v>
      </c>
      <c r="D124" s="8">
        <v>1</v>
      </c>
      <c r="E124" s="8">
        <v>1</v>
      </c>
      <c r="F124" s="25" t="s">
        <v>815</v>
      </c>
      <c r="G124" s="25" t="s">
        <v>816</v>
      </c>
      <c r="H124" s="25" t="s">
        <v>440</v>
      </c>
      <c r="I124" s="15" t="s">
        <v>817</v>
      </c>
      <c r="J124" s="25" t="s">
        <v>675</v>
      </c>
      <c r="K124" s="25"/>
      <c r="L124" s="28"/>
      <c r="M124" s="28"/>
      <c r="N124" s="28"/>
      <c r="O124" s="28"/>
      <c r="P124" s="28"/>
      <c r="Q124" s="28"/>
      <c r="R124" s="28"/>
      <c r="S124" s="28"/>
      <c r="T124" s="28"/>
      <c r="U124" s="28"/>
      <c r="V124" s="28"/>
      <c r="W124" s="28"/>
      <c r="X124" s="28"/>
      <c r="Y124" s="28"/>
      <c r="Z124" s="28"/>
    </row>
    <row r="125" spans="1:26" ht="105">
      <c r="A125" s="36" t="s">
        <v>257</v>
      </c>
      <c r="B125" s="36" t="s">
        <v>258</v>
      </c>
      <c r="C125" s="3" t="s">
        <v>16</v>
      </c>
      <c r="D125" s="4">
        <v>1</v>
      </c>
      <c r="E125" s="4">
        <v>1</v>
      </c>
      <c r="F125" s="25" t="s">
        <v>818</v>
      </c>
      <c r="G125" s="25" t="s">
        <v>819</v>
      </c>
      <c r="H125" s="25" t="s">
        <v>820</v>
      </c>
      <c r="I125" s="15" t="s">
        <v>821</v>
      </c>
      <c r="J125" s="25" t="s">
        <v>822</v>
      </c>
      <c r="K125" s="25"/>
      <c r="L125" s="28"/>
      <c r="M125" s="28"/>
      <c r="N125" s="28"/>
      <c r="O125" s="28"/>
      <c r="P125" s="28"/>
      <c r="Q125" s="28"/>
      <c r="R125" s="28"/>
      <c r="S125" s="28"/>
      <c r="T125" s="28"/>
      <c r="U125" s="28"/>
      <c r="V125" s="28"/>
      <c r="W125" s="28"/>
      <c r="X125" s="28"/>
      <c r="Y125" s="28"/>
      <c r="Z125" s="28"/>
    </row>
    <row r="126" spans="1:26" ht="60">
      <c r="A126" s="36" t="s">
        <v>259</v>
      </c>
      <c r="B126" s="7" t="s">
        <v>260</v>
      </c>
      <c r="C126" s="3" t="s">
        <v>16</v>
      </c>
      <c r="D126" s="8">
        <v>1</v>
      </c>
      <c r="E126" s="8">
        <v>1</v>
      </c>
      <c r="F126" s="25" t="s">
        <v>823</v>
      </c>
      <c r="G126" s="25" t="s">
        <v>439</v>
      </c>
      <c r="H126" s="25" t="s">
        <v>824</v>
      </c>
      <c r="I126" s="15" t="s">
        <v>825</v>
      </c>
      <c r="J126" s="25" t="s">
        <v>442</v>
      </c>
      <c r="K126" s="25"/>
      <c r="L126" s="28"/>
      <c r="M126" s="28"/>
      <c r="N126" s="28"/>
      <c r="O126" s="28"/>
      <c r="P126" s="28"/>
      <c r="Q126" s="28"/>
      <c r="R126" s="28"/>
      <c r="S126" s="28"/>
      <c r="T126" s="28"/>
      <c r="U126" s="28"/>
      <c r="V126" s="28"/>
      <c r="W126" s="28"/>
      <c r="X126" s="28"/>
      <c r="Y126" s="28"/>
      <c r="Z126" s="28"/>
    </row>
    <row r="127" spans="1:26" ht="60">
      <c r="A127" s="36" t="s">
        <v>261</v>
      </c>
      <c r="B127" s="7" t="str">
        <f>HYPERLINK("http://info.luminexcorp.com/covid19","Luminex Molecular Diagnostics")</f>
        <v>Luminex Molecular Diagnostics</v>
      </c>
      <c r="C127" s="3" t="s">
        <v>16</v>
      </c>
      <c r="D127" s="8">
        <v>1</v>
      </c>
      <c r="E127" s="8">
        <v>1</v>
      </c>
      <c r="F127" s="25" t="s">
        <v>446</v>
      </c>
      <c r="G127" s="25" t="s">
        <v>826</v>
      </c>
      <c r="H127" s="25" t="s">
        <v>827</v>
      </c>
      <c r="I127" s="15" t="s">
        <v>828</v>
      </c>
      <c r="J127" s="25" t="s">
        <v>442</v>
      </c>
      <c r="K127" s="25" t="s">
        <v>829</v>
      </c>
      <c r="L127" s="28"/>
      <c r="M127" s="28"/>
      <c r="N127" s="28"/>
      <c r="O127" s="28"/>
      <c r="P127" s="28"/>
      <c r="Q127" s="28"/>
      <c r="R127" s="28"/>
      <c r="S127" s="28"/>
      <c r="T127" s="28"/>
      <c r="U127" s="28"/>
      <c r="V127" s="28"/>
      <c r="W127" s="28"/>
      <c r="X127" s="28"/>
      <c r="Y127" s="28"/>
      <c r="Z127" s="28"/>
    </row>
    <row r="128" spans="1:26" ht="90">
      <c r="A128" s="36" t="s">
        <v>262</v>
      </c>
      <c r="B128" s="7" t="str">
        <f>HYPERLINK("https://www.luminexcorp.com/aries/","Luminex Molecular Diagnostics")</f>
        <v>Luminex Molecular Diagnostics</v>
      </c>
      <c r="C128" s="3" t="s">
        <v>16</v>
      </c>
      <c r="D128" s="8">
        <v>1</v>
      </c>
      <c r="E128" s="8">
        <v>1</v>
      </c>
      <c r="F128" s="25" t="s">
        <v>547</v>
      </c>
      <c r="G128" s="25" t="s">
        <v>439</v>
      </c>
      <c r="H128" s="25" t="s">
        <v>830</v>
      </c>
      <c r="I128" s="15" t="s">
        <v>831</v>
      </c>
      <c r="J128" s="25" t="s">
        <v>442</v>
      </c>
      <c r="K128" s="25" t="s">
        <v>832</v>
      </c>
      <c r="L128" s="28"/>
      <c r="M128" s="28"/>
      <c r="N128" s="28"/>
      <c r="O128" s="28"/>
      <c r="P128" s="28"/>
      <c r="Q128" s="28"/>
      <c r="R128" s="28"/>
      <c r="S128" s="28"/>
      <c r="T128" s="28"/>
      <c r="U128" s="28"/>
      <c r="V128" s="28"/>
      <c r="W128" s="28"/>
      <c r="X128" s="28"/>
      <c r="Y128" s="28"/>
      <c r="Z128" s="28"/>
    </row>
    <row r="129" spans="1:26" ht="180">
      <c r="A129" s="36" t="s">
        <v>263</v>
      </c>
      <c r="B129" s="7" t="s">
        <v>264</v>
      </c>
      <c r="C129" s="3" t="s">
        <v>139</v>
      </c>
      <c r="D129" s="8">
        <v>0.98099999999999998</v>
      </c>
      <c r="E129" s="4">
        <v>0.97399999999999998</v>
      </c>
      <c r="F129" s="25" t="s">
        <v>833</v>
      </c>
      <c r="G129" s="25" t="s">
        <v>93</v>
      </c>
      <c r="H129" s="25" t="s">
        <v>666</v>
      </c>
      <c r="I129" s="15" t="s">
        <v>834</v>
      </c>
      <c r="J129" s="25" t="s">
        <v>442</v>
      </c>
      <c r="K129" s="25"/>
      <c r="L129" s="25"/>
      <c r="M129" s="25"/>
      <c r="N129" s="28"/>
      <c r="O129" s="28"/>
      <c r="P129" s="28"/>
      <c r="Q129" s="28"/>
      <c r="R129" s="28"/>
      <c r="S129" s="28"/>
      <c r="T129" s="28"/>
      <c r="U129" s="28"/>
      <c r="V129" s="28"/>
      <c r="W129" s="28"/>
      <c r="X129" s="28"/>
      <c r="Y129" s="28"/>
      <c r="Z129" s="28"/>
    </row>
    <row r="130" spans="1:26" ht="105">
      <c r="A130" s="36" t="s">
        <v>265</v>
      </c>
      <c r="B130" s="7" t="s">
        <v>266</v>
      </c>
      <c r="C130" s="3" t="s">
        <v>16</v>
      </c>
      <c r="D130" s="9">
        <v>0.97599999999999998</v>
      </c>
      <c r="E130" s="8">
        <v>1</v>
      </c>
      <c r="F130" s="25" t="s">
        <v>835</v>
      </c>
      <c r="G130" s="25" t="s">
        <v>836</v>
      </c>
      <c r="H130" s="25" t="s">
        <v>824</v>
      </c>
      <c r="I130" s="15" t="s">
        <v>837</v>
      </c>
      <c r="J130" s="25" t="s">
        <v>675</v>
      </c>
      <c r="K130" s="25"/>
      <c r="L130" s="25"/>
      <c r="M130" s="25"/>
      <c r="N130" s="28"/>
      <c r="O130" s="28"/>
      <c r="P130" s="28"/>
      <c r="Q130" s="28"/>
      <c r="R130" s="28"/>
      <c r="S130" s="28"/>
      <c r="T130" s="28"/>
      <c r="U130" s="28"/>
      <c r="V130" s="28"/>
      <c r="W130" s="28"/>
      <c r="X130" s="28"/>
      <c r="Y130" s="28"/>
      <c r="Z130" s="28"/>
    </row>
    <row r="131" spans="1:26" ht="180">
      <c r="A131" s="36" t="s">
        <v>267</v>
      </c>
      <c r="B131" s="2" t="s">
        <v>111</v>
      </c>
      <c r="C131" s="3" t="s">
        <v>31</v>
      </c>
      <c r="D131" s="4">
        <v>0.94399999999999995</v>
      </c>
      <c r="E131" s="4">
        <v>1</v>
      </c>
      <c r="F131" s="25" t="s">
        <v>446</v>
      </c>
      <c r="G131" s="25" t="s">
        <v>838</v>
      </c>
      <c r="H131" s="25" t="s">
        <v>839</v>
      </c>
      <c r="I131" s="15" t="s">
        <v>840</v>
      </c>
      <c r="J131" s="25" t="s">
        <v>442</v>
      </c>
      <c r="K131" s="25"/>
      <c r="L131" s="28"/>
      <c r="M131" s="28"/>
      <c r="N131" s="28"/>
      <c r="O131" s="28"/>
      <c r="P131" s="28"/>
      <c r="Q131" s="28"/>
      <c r="R131" s="28"/>
      <c r="S131" s="28"/>
      <c r="T131" s="28"/>
      <c r="U131" s="28"/>
      <c r="V131" s="28"/>
      <c r="W131" s="28"/>
      <c r="X131" s="28"/>
      <c r="Y131" s="28"/>
      <c r="Z131" s="28"/>
    </row>
    <row r="132" spans="1:26" ht="165">
      <c r="A132" s="36" t="s">
        <v>268</v>
      </c>
      <c r="B132" s="7" t="s">
        <v>160</v>
      </c>
      <c r="C132" s="3" t="s">
        <v>31</v>
      </c>
      <c r="D132" s="21" t="s">
        <v>269</v>
      </c>
      <c r="E132" s="22" t="s">
        <v>270</v>
      </c>
      <c r="F132" s="25" t="s">
        <v>841</v>
      </c>
      <c r="G132" s="25" t="s">
        <v>842</v>
      </c>
      <c r="H132" s="25" t="s">
        <v>843</v>
      </c>
      <c r="I132" s="15" t="s">
        <v>844</v>
      </c>
      <c r="J132" s="50" t="s">
        <v>845</v>
      </c>
      <c r="K132" s="25"/>
      <c r="L132" s="28"/>
      <c r="M132" s="28"/>
      <c r="N132" s="28"/>
      <c r="O132" s="28"/>
      <c r="P132" s="28"/>
      <c r="Q132" s="28"/>
      <c r="R132" s="28"/>
      <c r="S132" s="28"/>
      <c r="T132" s="28"/>
      <c r="U132" s="28"/>
      <c r="V132" s="28"/>
      <c r="W132" s="28"/>
      <c r="X132" s="28"/>
      <c r="Y132" s="28"/>
      <c r="Z132" s="28"/>
    </row>
    <row r="133" spans="1:26" ht="120">
      <c r="A133" s="36" t="s">
        <v>271</v>
      </c>
      <c r="B133" s="7" t="s">
        <v>26</v>
      </c>
      <c r="C133" s="3" t="s">
        <v>16</v>
      </c>
      <c r="D133" s="22" t="s">
        <v>272</v>
      </c>
      <c r="E133" s="8">
        <v>1</v>
      </c>
      <c r="F133" s="25" t="s">
        <v>846</v>
      </c>
      <c r="G133" s="25" t="s">
        <v>847</v>
      </c>
      <c r="H133" s="25" t="s">
        <v>848</v>
      </c>
      <c r="I133" s="15" t="s">
        <v>849</v>
      </c>
      <c r="J133" s="50" t="s">
        <v>442</v>
      </c>
      <c r="K133" s="25" t="s">
        <v>850</v>
      </c>
      <c r="L133" s="28"/>
      <c r="M133" s="28"/>
      <c r="N133" s="28"/>
      <c r="O133" s="28"/>
      <c r="P133" s="28"/>
      <c r="Q133" s="28"/>
      <c r="R133" s="28"/>
      <c r="S133" s="28"/>
      <c r="T133" s="28"/>
      <c r="U133" s="28"/>
      <c r="V133" s="28"/>
      <c r="W133" s="28"/>
      <c r="X133" s="28"/>
      <c r="Y133" s="28"/>
      <c r="Z133" s="28"/>
    </row>
    <row r="134" spans="1:26" ht="75">
      <c r="A134" s="36" t="s">
        <v>273</v>
      </c>
      <c r="B134" s="7" t="s">
        <v>274</v>
      </c>
      <c r="C134" s="3" t="s">
        <v>92</v>
      </c>
      <c r="D134" s="22" t="s">
        <v>93</v>
      </c>
      <c r="E134" s="22" t="s">
        <v>93</v>
      </c>
      <c r="F134" s="25" t="s">
        <v>492</v>
      </c>
      <c r="G134" s="25" t="s">
        <v>93</v>
      </c>
      <c r="H134" s="25" t="s">
        <v>93</v>
      </c>
      <c r="I134" s="15" t="s">
        <v>851</v>
      </c>
      <c r="J134" s="25" t="s">
        <v>852</v>
      </c>
      <c r="K134" s="25" t="s">
        <v>853</v>
      </c>
      <c r="L134" s="28"/>
      <c r="M134" s="28"/>
      <c r="N134" s="28"/>
      <c r="O134" s="28"/>
      <c r="P134" s="28"/>
      <c r="Q134" s="28"/>
      <c r="R134" s="28"/>
      <c r="S134" s="28"/>
      <c r="T134" s="28"/>
      <c r="U134" s="28"/>
      <c r="V134" s="28"/>
      <c r="W134" s="28"/>
      <c r="X134" s="28"/>
      <c r="Y134" s="28"/>
      <c r="Z134" s="28"/>
    </row>
    <row r="135" spans="1:26" ht="135">
      <c r="A135" s="36" t="s">
        <v>275</v>
      </c>
      <c r="B135" s="7" t="s">
        <v>276</v>
      </c>
      <c r="C135" s="3" t="s">
        <v>277</v>
      </c>
      <c r="D135" s="8">
        <v>1</v>
      </c>
      <c r="E135" s="8">
        <v>1</v>
      </c>
      <c r="F135" s="25" t="s">
        <v>446</v>
      </c>
      <c r="G135" s="25" t="s">
        <v>854</v>
      </c>
      <c r="H135" s="25" t="s">
        <v>855</v>
      </c>
      <c r="I135" s="15" t="s">
        <v>856</v>
      </c>
      <c r="J135" s="25" t="s">
        <v>857</v>
      </c>
      <c r="K135" s="25"/>
      <c r="L135" s="28"/>
      <c r="M135" s="28"/>
      <c r="N135" s="28"/>
      <c r="O135" s="28"/>
      <c r="P135" s="28"/>
      <c r="Q135" s="28"/>
      <c r="R135" s="28"/>
      <c r="S135" s="28"/>
      <c r="T135" s="28"/>
      <c r="U135" s="28"/>
      <c r="V135" s="28"/>
      <c r="W135" s="28"/>
      <c r="X135" s="28"/>
      <c r="Y135" s="28"/>
      <c r="Z135" s="28"/>
    </row>
    <row r="136" spans="1:26" ht="60">
      <c r="A136" s="36" t="s">
        <v>278</v>
      </c>
      <c r="B136" s="7" t="s">
        <v>279</v>
      </c>
      <c r="C136" s="3" t="s">
        <v>68</v>
      </c>
      <c r="D136" s="8">
        <v>1</v>
      </c>
      <c r="E136" s="8">
        <v>1</v>
      </c>
      <c r="F136" s="25" t="s">
        <v>858</v>
      </c>
      <c r="G136" s="25" t="s">
        <v>439</v>
      </c>
      <c r="H136" s="25" t="s">
        <v>666</v>
      </c>
      <c r="I136" s="15" t="s">
        <v>859</v>
      </c>
      <c r="J136" s="25" t="s">
        <v>442</v>
      </c>
      <c r="K136" s="25"/>
      <c r="L136" s="28"/>
      <c r="M136" s="28"/>
      <c r="N136" s="28"/>
      <c r="O136" s="28"/>
      <c r="P136" s="28"/>
      <c r="Q136" s="28"/>
      <c r="R136" s="28"/>
      <c r="S136" s="28"/>
      <c r="T136" s="28"/>
      <c r="U136" s="28"/>
      <c r="V136" s="28"/>
      <c r="W136" s="28"/>
      <c r="X136" s="28"/>
      <c r="Y136" s="28"/>
      <c r="Z136" s="28"/>
    </row>
    <row r="137" spans="1:26" ht="75">
      <c r="A137" s="36" t="s">
        <v>280</v>
      </c>
      <c r="B137" s="7" t="s">
        <v>281</v>
      </c>
      <c r="C137" s="3" t="s">
        <v>16</v>
      </c>
      <c r="D137" s="8">
        <v>0.98</v>
      </c>
      <c r="E137" s="8">
        <v>1</v>
      </c>
      <c r="F137" s="25" t="s">
        <v>547</v>
      </c>
      <c r="G137" s="25" t="s">
        <v>860</v>
      </c>
      <c r="H137" s="25" t="s">
        <v>861</v>
      </c>
      <c r="I137" s="15" t="s">
        <v>862</v>
      </c>
      <c r="J137" s="25" t="s">
        <v>863</v>
      </c>
      <c r="K137" s="25"/>
      <c r="L137" s="28"/>
      <c r="M137" s="28"/>
      <c r="N137" s="28"/>
      <c r="O137" s="28"/>
      <c r="P137" s="28"/>
      <c r="Q137" s="28"/>
      <c r="R137" s="28"/>
      <c r="S137" s="28"/>
      <c r="T137" s="28"/>
      <c r="U137" s="28"/>
      <c r="V137" s="28"/>
      <c r="W137" s="28"/>
      <c r="X137" s="28"/>
      <c r="Y137" s="28"/>
      <c r="Z137" s="28"/>
    </row>
    <row r="138" spans="1:26" ht="120">
      <c r="A138" s="36" t="s">
        <v>282</v>
      </c>
      <c r="B138" s="7" t="s">
        <v>283</v>
      </c>
      <c r="C138" s="3" t="s">
        <v>284</v>
      </c>
      <c r="D138" s="8">
        <v>1</v>
      </c>
      <c r="E138" s="8">
        <v>1</v>
      </c>
      <c r="F138" s="25" t="s">
        <v>864</v>
      </c>
      <c r="G138" s="25" t="s">
        <v>624</v>
      </c>
      <c r="H138" s="25" t="s">
        <v>795</v>
      </c>
      <c r="I138" s="15" t="s">
        <v>865</v>
      </c>
      <c r="J138" s="25" t="s">
        <v>442</v>
      </c>
      <c r="K138" s="25"/>
      <c r="L138" s="28"/>
      <c r="M138" s="28"/>
      <c r="N138" s="28"/>
      <c r="O138" s="28"/>
      <c r="P138" s="28"/>
      <c r="Q138" s="28"/>
      <c r="R138" s="28"/>
      <c r="S138" s="28"/>
      <c r="T138" s="28"/>
      <c r="U138" s="28"/>
      <c r="V138" s="28"/>
      <c r="W138" s="28"/>
      <c r="X138" s="28"/>
      <c r="Y138" s="28"/>
      <c r="Z138" s="28"/>
    </row>
    <row r="139" spans="1:26" ht="75">
      <c r="A139" s="36" t="s">
        <v>285</v>
      </c>
      <c r="B139" s="7" t="s">
        <v>166</v>
      </c>
      <c r="C139" s="3" t="s">
        <v>16</v>
      </c>
      <c r="D139" s="8">
        <v>1</v>
      </c>
      <c r="E139" s="8">
        <v>1</v>
      </c>
      <c r="F139" s="25" t="s">
        <v>668</v>
      </c>
      <c r="G139" s="25" t="s">
        <v>669</v>
      </c>
      <c r="H139" s="25" t="s">
        <v>670</v>
      </c>
      <c r="I139" s="15" t="s">
        <v>866</v>
      </c>
      <c r="J139" s="25" t="s">
        <v>442</v>
      </c>
      <c r="K139" s="25" t="s">
        <v>867</v>
      </c>
      <c r="L139" s="28"/>
      <c r="M139" s="28"/>
      <c r="N139" s="28"/>
      <c r="O139" s="28"/>
      <c r="P139" s="28"/>
      <c r="Q139" s="28"/>
      <c r="R139" s="28"/>
      <c r="S139" s="28"/>
      <c r="T139" s="28"/>
      <c r="U139" s="28"/>
      <c r="V139" s="28"/>
      <c r="W139" s="28"/>
      <c r="X139" s="28"/>
      <c r="Y139" s="28"/>
      <c r="Z139" s="28"/>
    </row>
    <row r="140" spans="1:26" ht="60">
      <c r="A140" s="36" t="s">
        <v>286</v>
      </c>
      <c r="B140" s="7" t="str">
        <f>HYPERLINK("https://www.sciencellonline.com/sars-cov-2-rt-qpcr-detection-kit.html","ScienCell Research Laboratories")</f>
        <v>ScienCell Research Laboratories</v>
      </c>
      <c r="C140" s="3" t="s">
        <v>16</v>
      </c>
      <c r="D140" s="8">
        <v>1</v>
      </c>
      <c r="E140" s="8">
        <v>1</v>
      </c>
      <c r="F140" s="51" t="s">
        <v>868</v>
      </c>
      <c r="G140" s="25" t="s">
        <v>669</v>
      </c>
      <c r="H140" s="25" t="s">
        <v>666</v>
      </c>
      <c r="I140" s="15" t="s">
        <v>869</v>
      </c>
      <c r="J140" s="25" t="s">
        <v>442</v>
      </c>
      <c r="K140" s="25"/>
      <c r="L140" s="25"/>
      <c r="M140" s="25"/>
      <c r="N140" s="28"/>
      <c r="O140" s="28"/>
      <c r="P140" s="28"/>
      <c r="Q140" s="28"/>
      <c r="R140" s="28"/>
      <c r="S140" s="28"/>
      <c r="T140" s="28"/>
      <c r="U140" s="28"/>
      <c r="V140" s="28"/>
      <c r="W140" s="28"/>
      <c r="X140" s="28"/>
      <c r="Y140" s="28"/>
      <c r="Z140" s="28"/>
    </row>
    <row r="141" spans="1:26" ht="90">
      <c r="A141" s="36" t="s">
        <v>287</v>
      </c>
      <c r="B141" s="15" t="s">
        <v>288</v>
      </c>
      <c r="C141" s="3" t="s">
        <v>16</v>
      </c>
      <c r="D141" s="9">
        <v>1</v>
      </c>
      <c r="E141" s="8">
        <v>1</v>
      </c>
      <c r="F141" s="25" t="s">
        <v>870</v>
      </c>
      <c r="G141" s="25" t="s">
        <v>871</v>
      </c>
      <c r="H141" s="25" t="s">
        <v>666</v>
      </c>
      <c r="I141" s="15" t="s">
        <v>872</v>
      </c>
      <c r="J141" s="25" t="s">
        <v>442</v>
      </c>
      <c r="K141" s="25"/>
      <c r="L141" s="25"/>
      <c r="M141" s="25"/>
      <c r="N141" s="28"/>
      <c r="O141" s="28"/>
      <c r="P141" s="28"/>
      <c r="Q141" s="28"/>
      <c r="R141" s="28"/>
      <c r="S141" s="28"/>
      <c r="T141" s="28"/>
      <c r="U141" s="28"/>
      <c r="V141" s="28"/>
      <c r="W141" s="28"/>
      <c r="X141" s="28"/>
      <c r="Y141" s="28"/>
      <c r="Z141" s="28"/>
    </row>
    <row r="142" spans="1:26" ht="60">
      <c r="A142" s="36" t="s">
        <v>289</v>
      </c>
      <c r="B142" s="7" t="s">
        <v>290</v>
      </c>
      <c r="C142" s="3" t="s">
        <v>16</v>
      </c>
      <c r="D142" s="9">
        <v>0.97099999999999997</v>
      </c>
      <c r="E142" s="8">
        <v>1</v>
      </c>
      <c r="F142" s="25" t="s">
        <v>873</v>
      </c>
      <c r="G142" s="25" t="s">
        <v>874</v>
      </c>
      <c r="H142" s="25" t="s">
        <v>440</v>
      </c>
      <c r="I142" s="15" t="s">
        <v>875</v>
      </c>
      <c r="J142" s="25" t="s">
        <v>442</v>
      </c>
      <c r="K142" s="25"/>
      <c r="L142" s="25"/>
      <c r="M142" s="25"/>
      <c r="N142" s="28"/>
      <c r="O142" s="28"/>
      <c r="P142" s="28"/>
      <c r="Q142" s="28"/>
      <c r="R142" s="28"/>
      <c r="S142" s="28"/>
      <c r="T142" s="28"/>
      <c r="U142" s="28"/>
      <c r="V142" s="28"/>
      <c r="W142" s="28"/>
      <c r="X142" s="28"/>
      <c r="Y142" s="28"/>
      <c r="Z142" s="28"/>
    </row>
    <row r="143" spans="1:26" ht="105">
      <c r="A143" s="36" t="s">
        <v>291</v>
      </c>
      <c r="B143" s="2" t="s">
        <v>107</v>
      </c>
      <c r="C143" s="3" t="s">
        <v>16</v>
      </c>
      <c r="D143" s="9">
        <v>0.97799999999999998</v>
      </c>
      <c r="E143" s="8">
        <v>0.95599999999999996</v>
      </c>
      <c r="F143" s="25" t="s">
        <v>876</v>
      </c>
      <c r="G143" s="25" t="s">
        <v>877</v>
      </c>
      <c r="H143" s="25" t="s">
        <v>878</v>
      </c>
      <c r="I143" s="15" t="s">
        <v>879</v>
      </c>
      <c r="J143" s="25" t="s">
        <v>442</v>
      </c>
      <c r="K143" s="25" t="s">
        <v>880</v>
      </c>
      <c r="L143" s="25"/>
      <c r="M143" s="25"/>
      <c r="N143" s="28"/>
      <c r="O143" s="28"/>
      <c r="P143" s="28"/>
      <c r="Q143" s="28"/>
      <c r="R143" s="28"/>
      <c r="S143" s="28"/>
      <c r="T143" s="28"/>
      <c r="U143" s="28"/>
      <c r="V143" s="28"/>
      <c r="W143" s="28"/>
      <c r="X143" s="28"/>
      <c r="Y143" s="28"/>
      <c r="Z143" s="28"/>
    </row>
    <row r="144" spans="1:26" ht="45">
      <c r="A144" s="36" t="s">
        <v>292</v>
      </c>
      <c r="B144" s="36" t="s">
        <v>293</v>
      </c>
      <c r="C144" s="3" t="s">
        <v>16</v>
      </c>
      <c r="D144" s="45">
        <v>1</v>
      </c>
      <c r="E144" s="45">
        <v>1</v>
      </c>
      <c r="F144" s="25" t="s">
        <v>881</v>
      </c>
      <c r="G144" s="25" t="s">
        <v>794</v>
      </c>
      <c r="H144" s="25" t="s">
        <v>440</v>
      </c>
      <c r="I144" s="15" t="s">
        <v>882</v>
      </c>
      <c r="J144" s="25" t="s">
        <v>442</v>
      </c>
      <c r="K144" s="25"/>
      <c r="L144" s="28"/>
      <c r="M144" s="28"/>
      <c r="N144" s="28"/>
      <c r="O144" s="28"/>
      <c r="P144" s="28"/>
      <c r="Q144" s="28"/>
      <c r="R144" s="28"/>
      <c r="S144" s="28"/>
      <c r="T144" s="28"/>
      <c r="U144" s="28"/>
      <c r="V144" s="28"/>
      <c r="W144" s="28"/>
      <c r="X144" s="28"/>
      <c r="Y144" s="28"/>
      <c r="Z144" s="28"/>
    </row>
    <row r="145" spans="1:26" ht="150">
      <c r="A145" s="36" t="s">
        <v>294</v>
      </c>
      <c r="B145" s="2" t="s">
        <v>295</v>
      </c>
      <c r="C145" s="3" t="s">
        <v>16</v>
      </c>
      <c r="D145" s="9">
        <v>0.94899999999999995</v>
      </c>
      <c r="E145" s="9">
        <v>0.94899999999999995</v>
      </c>
      <c r="F145" s="25" t="s">
        <v>883</v>
      </c>
      <c r="G145" s="25" t="s">
        <v>669</v>
      </c>
      <c r="H145" s="25" t="s">
        <v>673</v>
      </c>
      <c r="I145" s="15" t="s">
        <v>884</v>
      </c>
      <c r="J145" s="25" t="s">
        <v>442</v>
      </c>
      <c r="K145" s="25"/>
      <c r="L145" s="28"/>
      <c r="M145" s="28"/>
      <c r="N145" s="28"/>
      <c r="O145" s="28"/>
      <c r="P145" s="28"/>
      <c r="Q145" s="28"/>
      <c r="R145" s="28"/>
      <c r="S145" s="28"/>
      <c r="T145" s="28"/>
      <c r="U145" s="28"/>
      <c r="V145" s="28"/>
      <c r="W145" s="28"/>
      <c r="X145" s="28"/>
      <c r="Y145" s="28"/>
      <c r="Z145" s="28"/>
    </row>
    <row r="146" spans="1:26" ht="105">
      <c r="A146" s="36" t="s">
        <v>296</v>
      </c>
      <c r="B146" s="15" t="s">
        <v>297</v>
      </c>
      <c r="C146" s="3" t="s">
        <v>16</v>
      </c>
      <c r="D146" s="8">
        <v>1</v>
      </c>
      <c r="E146" s="8">
        <v>1</v>
      </c>
      <c r="F146" s="25" t="s">
        <v>885</v>
      </c>
      <c r="G146" s="25" t="s">
        <v>493</v>
      </c>
      <c r="H146" s="25" t="s">
        <v>795</v>
      </c>
      <c r="I146" s="15" t="s">
        <v>886</v>
      </c>
      <c r="J146" s="25" t="s">
        <v>442</v>
      </c>
      <c r="K146" s="25"/>
      <c r="L146" s="28"/>
      <c r="M146" s="28"/>
      <c r="N146" s="28"/>
      <c r="O146" s="28"/>
      <c r="P146" s="28"/>
      <c r="Q146" s="28"/>
      <c r="R146" s="28"/>
      <c r="S146" s="28"/>
      <c r="T146" s="28"/>
      <c r="U146" s="28"/>
      <c r="V146" s="28"/>
      <c r="W146" s="28"/>
      <c r="X146" s="28"/>
      <c r="Y146" s="28"/>
      <c r="Z146" s="28"/>
    </row>
    <row r="147" spans="1:26" ht="240">
      <c r="A147" s="36" t="s">
        <v>298</v>
      </c>
      <c r="B147" s="7" t="str">
        <f>HYPERLINK("https://www.alere.com/en/home/product-details/id-now-covid-19.html","Abbott Diagnostics Scarborough")</f>
        <v>Abbott Diagnostics Scarborough</v>
      </c>
      <c r="C147" s="3" t="s">
        <v>299</v>
      </c>
      <c r="D147" s="8">
        <v>1</v>
      </c>
      <c r="E147" s="8">
        <v>1</v>
      </c>
      <c r="F147" s="25" t="s">
        <v>887</v>
      </c>
      <c r="G147" s="25" t="s">
        <v>888</v>
      </c>
      <c r="H147" s="25" t="s">
        <v>889</v>
      </c>
      <c r="I147" s="15" t="s">
        <v>890</v>
      </c>
      <c r="J147" s="50" t="s">
        <v>891</v>
      </c>
      <c r="K147" s="25"/>
      <c r="L147" s="28"/>
      <c r="M147" s="28"/>
      <c r="N147" s="28"/>
      <c r="O147" s="28"/>
      <c r="P147" s="28"/>
      <c r="Q147" s="28"/>
      <c r="R147" s="28"/>
      <c r="S147" s="28"/>
      <c r="T147" s="28"/>
      <c r="U147" s="28"/>
      <c r="V147" s="28"/>
      <c r="W147" s="28"/>
      <c r="X147" s="28"/>
      <c r="Y147" s="28"/>
      <c r="Z147" s="28"/>
    </row>
    <row r="148" spans="1:26" ht="120">
      <c r="A148" s="36" t="s">
        <v>300</v>
      </c>
      <c r="B148" s="7" t="s">
        <v>220</v>
      </c>
      <c r="C148" s="3" t="s">
        <v>16</v>
      </c>
      <c r="D148" s="8">
        <v>1</v>
      </c>
      <c r="E148" s="8">
        <v>1</v>
      </c>
      <c r="F148" s="25" t="s">
        <v>892</v>
      </c>
      <c r="G148" s="25" t="s">
        <v>434</v>
      </c>
      <c r="H148" s="25" t="s">
        <v>893</v>
      </c>
      <c r="I148" s="15" t="s">
        <v>894</v>
      </c>
      <c r="J148" s="25"/>
      <c r="K148" s="23"/>
      <c r="L148" s="28"/>
      <c r="M148" s="28"/>
      <c r="N148" s="28"/>
      <c r="O148" s="28"/>
      <c r="P148" s="28"/>
      <c r="Q148" s="28"/>
      <c r="R148" s="28"/>
      <c r="S148" s="28"/>
      <c r="T148" s="28"/>
      <c r="U148" s="28"/>
      <c r="V148" s="28"/>
      <c r="W148" s="28"/>
      <c r="X148" s="28"/>
      <c r="Y148" s="28"/>
      <c r="Z148" s="28"/>
    </row>
    <row r="149" spans="1:26" ht="90">
      <c r="A149" s="36" t="s">
        <v>301</v>
      </c>
      <c r="B149" s="2" t="s">
        <v>302</v>
      </c>
      <c r="C149" s="3" t="s">
        <v>139</v>
      </c>
      <c r="D149" s="8">
        <v>0.9</v>
      </c>
      <c r="E149" s="8">
        <v>1</v>
      </c>
      <c r="F149" s="25" t="s">
        <v>895</v>
      </c>
      <c r="G149" s="25" t="s">
        <v>93</v>
      </c>
      <c r="H149" s="25" t="s">
        <v>896</v>
      </c>
      <c r="I149" s="15" t="s">
        <v>897</v>
      </c>
      <c r="J149" s="25" t="s">
        <v>442</v>
      </c>
      <c r="K149" s="25"/>
      <c r="L149" s="28"/>
      <c r="M149" s="28"/>
      <c r="N149" s="28"/>
      <c r="O149" s="28"/>
      <c r="P149" s="28"/>
      <c r="Q149" s="28"/>
      <c r="R149" s="28"/>
      <c r="S149" s="28"/>
      <c r="T149" s="28"/>
      <c r="U149" s="28"/>
      <c r="V149" s="28"/>
      <c r="W149" s="28"/>
      <c r="X149" s="28"/>
      <c r="Y149" s="28"/>
      <c r="Z149" s="28"/>
    </row>
    <row r="150" spans="1:26" ht="90">
      <c r="A150" s="36" t="s">
        <v>294</v>
      </c>
      <c r="B150" s="2" t="s">
        <v>303</v>
      </c>
      <c r="C150" s="3" t="s">
        <v>16</v>
      </c>
      <c r="D150" s="9">
        <v>0.97799999999999998</v>
      </c>
      <c r="E150" s="8">
        <v>1</v>
      </c>
      <c r="F150" s="25" t="s">
        <v>898</v>
      </c>
      <c r="G150" s="25" t="s">
        <v>836</v>
      </c>
      <c r="H150" s="25" t="s">
        <v>899</v>
      </c>
      <c r="I150" s="15" t="s">
        <v>900</v>
      </c>
      <c r="J150" s="25" t="s">
        <v>675</v>
      </c>
      <c r="K150" s="25"/>
      <c r="L150" s="28"/>
      <c r="M150" s="28"/>
      <c r="N150" s="28"/>
      <c r="O150" s="28"/>
      <c r="P150" s="28"/>
      <c r="Q150" s="28"/>
      <c r="R150" s="28"/>
      <c r="S150" s="28"/>
      <c r="T150" s="28"/>
      <c r="U150" s="28"/>
      <c r="V150" s="28"/>
      <c r="W150" s="28"/>
      <c r="X150" s="28"/>
      <c r="Y150" s="28"/>
      <c r="Z150" s="28"/>
    </row>
    <row r="151" spans="1:26" ht="105">
      <c r="A151" s="36" t="s">
        <v>304</v>
      </c>
      <c r="B151" s="7" t="s">
        <v>305</v>
      </c>
      <c r="C151" s="3" t="s">
        <v>68</v>
      </c>
      <c r="D151" s="8">
        <v>0.97699999999999998</v>
      </c>
      <c r="E151" s="8">
        <v>1</v>
      </c>
      <c r="F151" s="25" t="s">
        <v>901</v>
      </c>
      <c r="G151" s="25" t="s">
        <v>902</v>
      </c>
      <c r="H151" s="25" t="s">
        <v>903</v>
      </c>
      <c r="I151" s="15" t="s">
        <v>904</v>
      </c>
      <c r="J151" s="25" t="s">
        <v>442</v>
      </c>
      <c r="K151" s="25"/>
      <c r="L151" s="28"/>
      <c r="M151" s="28"/>
      <c r="N151" s="28"/>
      <c r="O151" s="28"/>
      <c r="P151" s="28"/>
      <c r="Q151" s="28"/>
      <c r="R151" s="28"/>
      <c r="S151" s="28"/>
      <c r="T151" s="28"/>
      <c r="U151" s="28"/>
      <c r="V151" s="28"/>
      <c r="W151" s="28"/>
      <c r="X151" s="28"/>
      <c r="Y151" s="28"/>
      <c r="Z151" s="28"/>
    </row>
    <row r="152" spans="1:26" ht="60">
      <c r="A152" s="36" t="s">
        <v>306</v>
      </c>
      <c r="B152" s="7" t="s">
        <v>307</v>
      </c>
      <c r="C152" s="3" t="s">
        <v>16</v>
      </c>
      <c r="D152" s="8">
        <v>1</v>
      </c>
      <c r="E152" s="8">
        <v>1</v>
      </c>
      <c r="F152" s="25" t="s">
        <v>905</v>
      </c>
      <c r="G152" s="25" t="s">
        <v>906</v>
      </c>
      <c r="H152" s="25" t="s">
        <v>690</v>
      </c>
      <c r="I152" s="15" t="s">
        <v>907</v>
      </c>
      <c r="J152" s="25" t="s">
        <v>442</v>
      </c>
      <c r="K152" s="25"/>
      <c r="L152" s="28"/>
      <c r="M152" s="28"/>
      <c r="N152" s="28"/>
      <c r="O152" s="28"/>
      <c r="P152" s="28"/>
      <c r="Q152" s="28"/>
      <c r="R152" s="28"/>
      <c r="S152" s="28"/>
      <c r="T152" s="28"/>
      <c r="U152" s="28"/>
      <c r="V152" s="28"/>
      <c r="W152" s="28"/>
      <c r="X152" s="28"/>
      <c r="Y152" s="28"/>
      <c r="Z152" s="28"/>
    </row>
    <row r="153" spans="1:26" ht="135">
      <c r="A153" s="36" t="s">
        <v>308</v>
      </c>
      <c r="B153" s="7" t="s">
        <v>309</v>
      </c>
      <c r="C153" s="3" t="s">
        <v>310</v>
      </c>
      <c r="D153" s="8">
        <v>0.95</v>
      </c>
      <c r="E153" s="8">
        <v>1</v>
      </c>
      <c r="F153" s="25" t="s">
        <v>908</v>
      </c>
      <c r="G153" s="25" t="s">
        <v>272</v>
      </c>
      <c r="H153" s="25" t="s">
        <v>909</v>
      </c>
      <c r="I153" s="52" t="s">
        <v>910</v>
      </c>
      <c r="J153" s="25" t="s">
        <v>442</v>
      </c>
      <c r="K153" s="25"/>
      <c r="L153" s="28"/>
      <c r="M153" s="28"/>
      <c r="N153" s="28"/>
      <c r="O153" s="28"/>
      <c r="P153" s="28"/>
      <c r="Q153" s="28"/>
      <c r="R153" s="28"/>
      <c r="S153" s="28"/>
      <c r="T153" s="28"/>
      <c r="U153" s="28"/>
      <c r="V153" s="28"/>
      <c r="W153" s="28"/>
      <c r="X153" s="28"/>
      <c r="Y153" s="28"/>
      <c r="Z153" s="28"/>
    </row>
    <row r="154" spans="1:26" ht="90">
      <c r="A154" s="36" t="s">
        <v>311</v>
      </c>
      <c r="B154" s="7" t="s">
        <v>312</v>
      </c>
      <c r="C154" s="3" t="s">
        <v>68</v>
      </c>
      <c r="D154" s="8">
        <v>0.95</v>
      </c>
      <c r="E154" s="8">
        <v>1</v>
      </c>
      <c r="F154" s="25" t="s">
        <v>911</v>
      </c>
      <c r="G154" s="25" t="s">
        <v>434</v>
      </c>
      <c r="H154" s="25" t="s">
        <v>912</v>
      </c>
      <c r="I154" s="15" t="s">
        <v>913</v>
      </c>
      <c r="J154" s="25" t="s">
        <v>442</v>
      </c>
      <c r="K154" s="25"/>
      <c r="L154" s="28"/>
      <c r="M154" s="28"/>
      <c r="N154" s="28"/>
      <c r="O154" s="28"/>
      <c r="P154" s="28"/>
      <c r="Q154" s="28"/>
      <c r="R154" s="28"/>
      <c r="S154" s="28"/>
      <c r="T154" s="28"/>
      <c r="U154" s="28"/>
      <c r="V154" s="28"/>
      <c r="W154" s="28"/>
      <c r="X154" s="28"/>
      <c r="Y154" s="28"/>
      <c r="Z154" s="28"/>
    </row>
    <row r="156" spans="1:26" ht="75">
      <c r="A156" s="36" t="s">
        <v>313</v>
      </c>
      <c r="B156" s="7" t="s">
        <v>314</v>
      </c>
      <c r="C156" s="3" t="s">
        <v>16</v>
      </c>
      <c r="D156" s="8">
        <v>0.96499999999999997</v>
      </c>
      <c r="E156" s="8">
        <v>1</v>
      </c>
      <c r="F156" s="25" t="s">
        <v>914</v>
      </c>
      <c r="G156" s="25" t="s">
        <v>439</v>
      </c>
      <c r="H156" s="25" t="s">
        <v>795</v>
      </c>
      <c r="I156" s="15" t="s">
        <v>915</v>
      </c>
      <c r="J156" s="25" t="s">
        <v>442</v>
      </c>
      <c r="K156" s="25"/>
      <c r="L156" s="28"/>
      <c r="M156" s="28"/>
      <c r="N156" s="28"/>
      <c r="O156" s="28"/>
      <c r="P156" s="28"/>
      <c r="Q156" s="28"/>
      <c r="R156" s="28"/>
      <c r="S156" s="28"/>
      <c r="T156" s="28"/>
      <c r="U156" s="28"/>
      <c r="V156" s="28"/>
      <c r="W156" s="28"/>
      <c r="X156" s="28"/>
      <c r="Y156" s="28"/>
      <c r="Z156" s="28"/>
    </row>
    <row r="157" spans="1:26" ht="150">
      <c r="A157" s="36" t="s">
        <v>315</v>
      </c>
      <c r="B157" s="7" t="s">
        <v>316</v>
      </c>
      <c r="C157" s="3" t="s">
        <v>16</v>
      </c>
      <c r="D157" s="8">
        <v>0.96899999999999997</v>
      </c>
      <c r="E157" s="8">
        <v>0.98299999999999998</v>
      </c>
      <c r="F157" s="25" t="s">
        <v>470</v>
      </c>
      <c r="G157" s="25" t="s">
        <v>455</v>
      </c>
      <c r="H157" s="25" t="s">
        <v>488</v>
      </c>
      <c r="I157" s="15" t="s">
        <v>916</v>
      </c>
      <c r="J157" s="25" t="s">
        <v>490</v>
      </c>
      <c r="K157" s="25" t="s">
        <v>491</v>
      </c>
      <c r="L157" s="28"/>
      <c r="M157" s="28"/>
      <c r="N157" s="28"/>
      <c r="O157" s="28"/>
      <c r="P157" s="28"/>
      <c r="Q157" s="28"/>
      <c r="R157" s="28"/>
      <c r="S157" s="28"/>
      <c r="T157" s="28"/>
      <c r="U157" s="28"/>
      <c r="V157" s="28"/>
      <c r="W157" s="28"/>
      <c r="X157" s="28"/>
      <c r="Y157" s="28"/>
      <c r="Z157" s="28"/>
    </row>
    <row r="158" spans="1:26" ht="120">
      <c r="A158" s="36" t="s">
        <v>200</v>
      </c>
      <c r="B158" s="7" t="s">
        <v>39</v>
      </c>
      <c r="C158" s="3" t="s">
        <v>317</v>
      </c>
      <c r="D158" s="8">
        <v>0.97</v>
      </c>
      <c r="E158" s="8">
        <v>0.96699999999999997</v>
      </c>
      <c r="F158" s="25" t="s">
        <v>470</v>
      </c>
      <c r="G158" s="25" t="s">
        <v>455</v>
      </c>
      <c r="H158" s="25" t="s">
        <v>471</v>
      </c>
      <c r="I158" s="15" t="s">
        <v>917</v>
      </c>
      <c r="J158" s="25" t="s">
        <v>442</v>
      </c>
      <c r="K158" s="25"/>
      <c r="L158" s="28"/>
      <c r="M158" s="28"/>
      <c r="N158" s="28"/>
      <c r="O158" s="28"/>
      <c r="P158" s="28"/>
      <c r="Q158" s="28"/>
      <c r="R158" s="28"/>
      <c r="S158" s="28"/>
      <c r="T158" s="28"/>
      <c r="U158" s="28"/>
      <c r="V158" s="28"/>
      <c r="W158" s="28"/>
      <c r="X158" s="28"/>
      <c r="Y158" s="28"/>
      <c r="Z158" s="28"/>
    </row>
    <row r="159" spans="1:26" ht="75">
      <c r="A159" s="36" t="s">
        <v>318</v>
      </c>
      <c r="B159" s="7" t="s">
        <v>290</v>
      </c>
      <c r="C159" s="3" t="s">
        <v>16</v>
      </c>
      <c r="D159" s="8">
        <v>0.97199999999999998</v>
      </c>
      <c r="E159" s="8">
        <v>0.95099999999999996</v>
      </c>
      <c r="F159" s="25" t="s">
        <v>914</v>
      </c>
      <c r="G159" s="25" t="s">
        <v>439</v>
      </c>
      <c r="H159" s="25" t="s">
        <v>795</v>
      </c>
      <c r="I159" s="15" t="s">
        <v>915</v>
      </c>
      <c r="J159" s="25" t="s">
        <v>442</v>
      </c>
      <c r="K159" s="25"/>
      <c r="L159" s="28"/>
      <c r="M159" s="28"/>
      <c r="N159" s="28"/>
      <c r="O159" s="28"/>
      <c r="P159" s="28"/>
      <c r="Q159" s="28"/>
      <c r="R159" s="28"/>
      <c r="S159" s="28"/>
      <c r="T159" s="28"/>
      <c r="U159" s="28"/>
      <c r="V159" s="28"/>
      <c r="W159" s="28"/>
      <c r="X159" s="28"/>
      <c r="Y159" s="28"/>
      <c r="Z159" s="28"/>
    </row>
    <row r="160" spans="1:26" ht="75">
      <c r="A160" s="36" t="s">
        <v>319</v>
      </c>
      <c r="B160" s="7" t="s">
        <v>320</v>
      </c>
      <c r="C160" s="3" t="s">
        <v>16</v>
      </c>
      <c r="D160" s="8">
        <v>1</v>
      </c>
      <c r="E160" s="8">
        <v>1</v>
      </c>
      <c r="F160" s="25" t="s">
        <v>823</v>
      </c>
      <c r="G160" s="25" t="s">
        <v>816</v>
      </c>
      <c r="H160" s="25" t="s">
        <v>861</v>
      </c>
      <c r="I160" s="15" t="s">
        <v>918</v>
      </c>
      <c r="J160" s="25" t="s">
        <v>442</v>
      </c>
      <c r="K160" s="25"/>
      <c r="L160" s="28"/>
      <c r="M160" s="28"/>
      <c r="N160" s="28"/>
      <c r="O160" s="28"/>
      <c r="P160" s="28"/>
      <c r="Q160" s="28"/>
      <c r="R160" s="28"/>
      <c r="S160" s="28"/>
      <c r="T160" s="28"/>
      <c r="U160" s="28"/>
      <c r="V160" s="28"/>
      <c r="W160" s="28"/>
      <c r="X160" s="28"/>
      <c r="Y160" s="28"/>
      <c r="Z160" s="28"/>
    </row>
    <row r="161" spans="1:26" ht="60">
      <c r="A161" s="36" t="s">
        <v>321</v>
      </c>
      <c r="B161" s="7" t="s">
        <v>251</v>
      </c>
      <c r="C161" s="3" t="s">
        <v>92</v>
      </c>
      <c r="D161" s="22" t="s">
        <v>93</v>
      </c>
      <c r="E161" s="22" t="s">
        <v>93</v>
      </c>
      <c r="F161" s="25" t="s">
        <v>802</v>
      </c>
      <c r="G161" s="25" t="s">
        <v>93</v>
      </c>
      <c r="H161" s="25" t="s">
        <v>93</v>
      </c>
      <c r="I161" s="15" t="s">
        <v>919</v>
      </c>
      <c r="J161" s="25" t="s">
        <v>804</v>
      </c>
      <c r="K161" s="25"/>
      <c r="L161" s="28"/>
      <c r="M161" s="28"/>
      <c r="N161" s="28"/>
      <c r="O161" s="28"/>
      <c r="P161" s="28"/>
      <c r="Q161" s="28"/>
      <c r="R161" s="28"/>
      <c r="S161" s="28"/>
      <c r="T161" s="28"/>
      <c r="U161" s="28"/>
      <c r="V161" s="28"/>
      <c r="W161" s="28"/>
      <c r="X161" s="28"/>
      <c r="Y161" s="28"/>
      <c r="Z161" s="28"/>
    </row>
    <row r="162" spans="1:26" ht="60">
      <c r="A162" s="36" t="s">
        <v>322</v>
      </c>
      <c r="B162" s="7" t="s">
        <v>251</v>
      </c>
      <c r="C162" s="3" t="s">
        <v>92</v>
      </c>
      <c r="D162" s="22" t="s">
        <v>93</v>
      </c>
      <c r="E162" s="22" t="s">
        <v>93</v>
      </c>
      <c r="F162" s="25" t="s">
        <v>802</v>
      </c>
      <c r="G162" s="25" t="s">
        <v>93</v>
      </c>
      <c r="H162" s="25" t="s">
        <v>93</v>
      </c>
      <c r="I162" s="15" t="s">
        <v>920</v>
      </c>
      <c r="J162" s="25" t="s">
        <v>804</v>
      </c>
      <c r="K162" s="25"/>
      <c r="L162" s="28"/>
      <c r="M162" s="28"/>
      <c r="N162" s="28"/>
      <c r="O162" s="28"/>
      <c r="P162" s="28"/>
      <c r="Q162" s="28"/>
      <c r="R162" s="28"/>
      <c r="S162" s="28"/>
      <c r="T162" s="28"/>
      <c r="U162" s="28"/>
      <c r="V162" s="28"/>
      <c r="W162" s="28"/>
      <c r="X162" s="28"/>
      <c r="Y162" s="28"/>
      <c r="Z162" s="28"/>
    </row>
    <row r="163" spans="1:26" ht="60">
      <c r="A163" s="36" t="s">
        <v>323</v>
      </c>
      <c r="B163" s="7" t="s">
        <v>324</v>
      </c>
      <c r="C163" s="3" t="s">
        <v>16</v>
      </c>
      <c r="D163" s="4">
        <v>1</v>
      </c>
      <c r="E163" s="4">
        <v>1</v>
      </c>
      <c r="F163" s="25" t="s">
        <v>921</v>
      </c>
      <c r="G163" s="25" t="s">
        <v>922</v>
      </c>
      <c r="H163" s="25" t="s">
        <v>923</v>
      </c>
      <c r="I163" s="15" t="s">
        <v>924</v>
      </c>
      <c r="J163" s="25" t="s">
        <v>675</v>
      </c>
      <c r="K163" s="25"/>
      <c r="L163" s="28"/>
      <c r="M163" s="28"/>
      <c r="N163" s="28"/>
      <c r="O163" s="28"/>
      <c r="P163" s="28"/>
      <c r="Q163" s="28"/>
      <c r="R163" s="28"/>
      <c r="S163" s="28"/>
      <c r="T163" s="28"/>
      <c r="U163" s="28"/>
      <c r="V163" s="28"/>
      <c r="W163" s="28"/>
      <c r="X163" s="28"/>
      <c r="Y163" s="28"/>
      <c r="Z163" s="28"/>
    </row>
    <row r="164" spans="1:26" ht="90">
      <c r="A164" s="36" t="s">
        <v>325</v>
      </c>
      <c r="B164" s="2" t="s">
        <v>326</v>
      </c>
      <c r="C164" s="3" t="s">
        <v>16</v>
      </c>
      <c r="D164" s="4">
        <v>1</v>
      </c>
      <c r="E164" s="4">
        <v>1</v>
      </c>
      <c r="F164" s="25" t="s">
        <v>925</v>
      </c>
      <c r="G164" s="25" t="s">
        <v>439</v>
      </c>
      <c r="H164" s="25" t="s">
        <v>926</v>
      </c>
      <c r="I164" s="15" t="s">
        <v>927</v>
      </c>
      <c r="J164" s="25" t="s">
        <v>442</v>
      </c>
      <c r="K164" s="25"/>
      <c r="L164" s="28"/>
      <c r="M164" s="28"/>
      <c r="N164" s="28"/>
      <c r="O164" s="28"/>
      <c r="P164" s="28"/>
      <c r="Q164" s="28"/>
      <c r="R164" s="28"/>
      <c r="S164" s="28"/>
      <c r="T164" s="28"/>
      <c r="U164" s="28"/>
      <c r="V164" s="28"/>
      <c r="W164" s="28"/>
      <c r="X164" s="28"/>
      <c r="Y164" s="28"/>
      <c r="Z164" s="28"/>
    </row>
    <row r="165" spans="1:26" ht="105">
      <c r="A165" s="36" t="s">
        <v>327</v>
      </c>
      <c r="B165" s="7" t="s">
        <v>328</v>
      </c>
      <c r="C165" s="3" t="s">
        <v>16</v>
      </c>
      <c r="D165" s="4">
        <v>1</v>
      </c>
      <c r="E165" s="4">
        <v>1</v>
      </c>
      <c r="F165" s="25" t="s">
        <v>928</v>
      </c>
      <c r="G165" s="25" t="s">
        <v>929</v>
      </c>
      <c r="H165" s="25" t="s">
        <v>930</v>
      </c>
      <c r="I165" s="15" t="s">
        <v>931</v>
      </c>
      <c r="J165" s="25" t="s">
        <v>932</v>
      </c>
      <c r="K165" s="25"/>
      <c r="L165" s="28"/>
      <c r="M165" s="28"/>
      <c r="N165" s="28"/>
      <c r="O165" s="28"/>
      <c r="P165" s="28"/>
      <c r="Q165" s="28"/>
      <c r="R165" s="28"/>
      <c r="S165" s="28"/>
      <c r="T165" s="28"/>
      <c r="U165" s="28"/>
      <c r="V165" s="28"/>
      <c r="W165" s="28"/>
      <c r="X165" s="28"/>
      <c r="Y165" s="28"/>
      <c r="Z165" s="28"/>
    </row>
    <row r="166" spans="1:26" ht="60">
      <c r="A166" s="36" t="s">
        <v>329</v>
      </c>
      <c r="B166" s="7" t="s">
        <v>70</v>
      </c>
      <c r="C166" s="3" t="s">
        <v>16</v>
      </c>
      <c r="D166" s="4">
        <v>1</v>
      </c>
      <c r="E166" s="4">
        <v>1</v>
      </c>
      <c r="F166" s="25" t="s">
        <v>933</v>
      </c>
      <c r="G166" s="25" t="s">
        <v>615</v>
      </c>
      <c r="H166" s="25" t="s">
        <v>934</v>
      </c>
      <c r="I166" s="15" t="s">
        <v>935</v>
      </c>
      <c r="J166" s="25" t="s">
        <v>442</v>
      </c>
      <c r="K166" s="23"/>
      <c r="L166" s="28"/>
      <c r="M166" s="28"/>
      <c r="N166" s="28"/>
      <c r="O166" s="28"/>
      <c r="P166" s="28"/>
      <c r="Q166" s="28"/>
      <c r="R166" s="28"/>
      <c r="S166" s="28"/>
      <c r="T166" s="28"/>
      <c r="U166" s="28"/>
      <c r="V166" s="28"/>
      <c r="W166" s="28"/>
      <c r="X166" s="28"/>
      <c r="Y166" s="28"/>
      <c r="Z166" s="28"/>
    </row>
    <row r="167" spans="1:26" ht="90">
      <c r="A167" s="36" t="s">
        <v>330</v>
      </c>
      <c r="B167" s="7" t="s">
        <v>331</v>
      </c>
      <c r="C167" s="3" t="s">
        <v>16</v>
      </c>
      <c r="D167" s="4">
        <v>1</v>
      </c>
      <c r="E167" s="4">
        <v>1</v>
      </c>
      <c r="F167" s="25" t="s">
        <v>936</v>
      </c>
      <c r="G167" s="25" t="s">
        <v>615</v>
      </c>
      <c r="H167" s="25" t="s">
        <v>937</v>
      </c>
      <c r="I167" s="15" t="s">
        <v>938</v>
      </c>
      <c r="J167" s="25" t="s">
        <v>675</v>
      </c>
      <c r="K167" s="25"/>
      <c r="L167" s="28"/>
      <c r="M167" s="28"/>
      <c r="N167" s="28"/>
      <c r="O167" s="28"/>
      <c r="P167" s="28"/>
      <c r="Q167" s="28"/>
      <c r="R167" s="28"/>
      <c r="S167" s="28"/>
      <c r="T167" s="28"/>
      <c r="U167" s="28"/>
      <c r="V167" s="28"/>
      <c r="W167" s="28"/>
      <c r="X167" s="28"/>
      <c r="Y167" s="28"/>
      <c r="Z167" s="28"/>
    </row>
    <row r="168" spans="1:26" ht="60">
      <c r="A168" s="36" t="s">
        <v>332</v>
      </c>
      <c r="B168" s="7" t="s">
        <v>333</v>
      </c>
      <c r="C168" s="3" t="s">
        <v>16</v>
      </c>
      <c r="D168" s="4">
        <v>0.96299999999999997</v>
      </c>
      <c r="E168" s="4">
        <v>0.96699999999999997</v>
      </c>
      <c r="F168" s="25" t="s">
        <v>939</v>
      </c>
      <c r="G168" s="25" t="s">
        <v>940</v>
      </c>
      <c r="H168" s="25" t="s">
        <v>941</v>
      </c>
      <c r="I168" s="15" t="s">
        <v>942</v>
      </c>
      <c r="J168" s="25" t="s">
        <v>442</v>
      </c>
      <c r="K168" s="25"/>
      <c r="L168" s="28"/>
      <c r="M168" s="28"/>
      <c r="N168" s="28"/>
      <c r="O168" s="28"/>
      <c r="P168" s="28"/>
      <c r="Q168" s="28"/>
      <c r="R168" s="28"/>
      <c r="S168" s="28"/>
      <c r="T168" s="28"/>
      <c r="U168" s="28"/>
      <c r="V168" s="28"/>
      <c r="W168" s="28"/>
      <c r="X168" s="28"/>
      <c r="Y168" s="28"/>
      <c r="Z168" s="28"/>
    </row>
    <row r="169" spans="1:26" ht="90">
      <c r="A169" s="36" t="s">
        <v>334</v>
      </c>
      <c r="B169" s="2" t="s">
        <v>335</v>
      </c>
      <c r="C169" s="3" t="s">
        <v>16</v>
      </c>
      <c r="D169" s="53">
        <v>1</v>
      </c>
      <c r="E169" s="53">
        <v>1</v>
      </c>
      <c r="F169" s="25" t="s">
        <v>943</v>
      </c>
      <c r="G169" s="25" t="s">
        <v>944</v>
      </c>
      <c r="H169" s="25" t="s">
        <v>945</v>
      </c>
      <c r="I169" s="15" t="s">
        <v>946</v>
      </c>
      <c r="J169" s="25" t="s">
        <v>442</v>
      </c>
      <c r="K169" s="25"/>
      <c r="L169" s="28"/>
      <c r="M169" s="28"/>
      <c r="N169" s="28"/>
      <c r="O169" s="28"/>
      <c r="P169" s="28"/>
      <c r="Q169" s="28"/>
      <c r="R169" s="28"/>
      <c r="S169" s="28"/>
      <c r="T169" s="28"/>
      <c r="U169" s="28"/>
      <c r="V169" s="28"/>
      <c r="W169" s="28"/>
      <c r="X169" s="28"/>
      <c r="Y169" s="28"/>
      <c r="Z169" s="28"/>
    </row>
    <row r="170" spans="1:26" ht="75">
      <c r="A170" s="36" t="s">
        <v>336</v>
      </c>
      <c r="B170" s="7" t="s">
        <v>337</v>
      </c>
      <c r="C170" s="3" t="s">
        <v>16</v>
      </c>
      <c r="D170" s="53">
        <v>1</v>
      </c>
      <c r="E170" s="53">
        <v>1</v>
      </c>
      <c r="F170" s="25" t="s">
        <v>864</v>
      </c>
      <c r="G170" s="25" t="s">
        <v>947</v>
      </c>
      <c r="H170" s="25" t="s">
        <v>948</v>
      </c>
      <c r="I170" s="15" t="s">
        <v>949</v>
      </c>
      <c r="J170" s="25" t="s">
        <v>442</v>
      </c>
      <c r="K170" s="25"/>
      <c r="L170" s="28"/>
      <c r="M170" s="28"/>
      <c r="N170" s="28"/>
      <c r="O170" s="28"/>
      <c r="P170" s="28"/>
      <c r="Q170" s="28"/>
      <c r="R170" s="28"/>
      <c r="S170" s="28"/>
      <c r="T170" s="28"/>
      <c r="U170" s="28"/>
      <c r="V170" s="28"/>
      <c r="W170" s="28"/>
      <c r="X170" s="28"/>
      <c r="Y170" s="28"/>
      <c r="Z170" s="28"/>
    </row>
    <row r="171" spans="1:26" ht="120">
      <c r="A171" s="36" t="s">
        <v>338</v>
      </c>
      <c r="B171" s="15" t="s">
        <v>339</v>
      </c>
      <c r="C171" s="3" t="s">
        <v>16</v>
      </c>
      <c r="D171" s="4">
        <v>0.96699999999999997</v>
      </c>
      <c r="E171" s="4">
        <v>0.96699999999999997</v>
      </c>
      <c r="F171" s="25" t="s">
        <v>950</v>
      </c>
      <c r="G171" s="25" t="s">
        <v>951</v>
      </c>
      <c r="H171" s="25" t="s">
        <v>952</v>
      </c>
      <c r="I171" s="15" t="s">
        <v>953</v>
      </c>
      <c r="J171" s="25" t="s">
        <v>954</v>
      </c>
      <c r="K171" s="25"/>
      <c r="L171" s="28"/>
      <c r="M171" s="28"/>
      <c r="N171" s="28"/>
      <c r="O171" s="28"/>
      <c r="P171" s="28"/>
      <c r="Q171" s="28"/>
      <c r="R171" s="28"/>
      <c r="S171" s="28"/>
      <c r="T171" s="28"/>
      <c r="U171" s="28"/>
      <c r="V171" s="28"/>
      <c r="W171" s="28"/>
      <c r="X171" s="28"/>
      <c r="Y171" s="28"/>
      <c r="Z171" s="28"/>
    </row>
    <row r="172" spans="1:26" ht="75">
      <c r="A172" s="36" t="s">
        <v>340</v>
      </c>
      <c r="B172" s="7" t="s">
        <v>341</v>
      </c>
      <c r="C172" s="3" t="s">
        <v>16</v>
      </c>
      <c r="D172" s="22" t="s">
        <v>342</v>
      </c>
      <c r="E172" s="22" t="s">
        <v>343</v>
      </c>
      <c r="F172" s="25" t="s">
        <v>955</v>
      </c>
      <c r="G172" s="25" t="s">
        <v>439</v>
      </c>
      <c r="H172" s="25" t="s">
        <v>956</v>
      </c>
      <c r="I172" s="15" t="s">
        <v>957</v>
      </c>
      <c r="J172" s="25" t="s">
        <v>442</v>
      </c>
      <c r="K172" s="25"/>
      <c r="L172" s="28"/>
      <c r="M172" s="28"/>
      <c r="N172" s="28"/>
      <c r="O172" s="28"/>
      <c r="P172" s="28"/>
      <c r="Q172" s="28"/>
      <c r="R172" s="28"/>
      <c r="S172" s="28"/>
      <c r="T172" s="28"/>
      <c r="U172" s="28"/>
      <c r="V172" s="28"/>
      <c r="W172" s="28"/>
      <c r="X172" s="28"/>
      <c r="Y172" s="28"/>
      <c r="Z172" s="28"/>
    </row>
    <row r="173" spans="1:26" ht="105">
      <c r="A173" s="36" t="s">
        <v>344</v>
      </c>
      <c r="B173" s="7" t="s">
        <v>345</v>
      </c>
      <c r="C173" s="3" t="s">
        <v>16</v>
      </c>
      <c r="D173" s="8">
        <v>1</v>
      </c>
      <c r="E173" s="4">
        <v>1</v>
      </c>
      <c r="F173" s="25" t="s">
        <v>958</v>
      </c>
      <c r="G173" s="25" t="s">
        <v>929</v>
      </c>
      <c r="H173" s="25" t="s">
        <v>959</v>
      </c>
      <c r="I173" s="15" t="s">
        <v>960</v>
      </c>
      <c r="J173" s="25" t="s">
        <v>442</v>
      </c>
      <c r="K173" s="25"/>
      <c r="L173" s="28"/>
      <c r="M173" s="28"/>
      <c r="N173" s="28"/>
      <c r="O173" s="28"/>
      <c r="P173" s="28"/>
      <c r="Q173" s="28"/>
      <c r="R173" s="28"/>
      <c r="S173" s="28"/>
      <c r="T173" s="28"/>
      <c r="U173" s="28"/>
      <c r="V173" s="28"/>
      <c r="W173" s="28"/>
      <c r="X173" s="28"/>
      <c r="Y173" s="28"/>
      <c r="Z173" s="28"/>
    </row>
    <row r="174" spans="1:26" ht="60">
      <c r="A174" s="36" t="s">
        <v>346</v>
      </c>
      <c r="B174" s="2" t="s">
        <v>347</v>
      </c>
      <c r="C174" s="3" t="s">
        <v>16</v>
      </c>
      <c r="D174" s="8">
        <v>1</v>
      </c>
      <c r="E174" s="4">
        <v>1</v>
      </c>
      <c r="F174" s="25" t="s">
        <v>961</v>
      </c>
      <c r="G174" s="25" t="s">
        <v>434</v>
      </c>
      <c r="H174" s="25" t="s">
        <v>962</v>
      </c>
      <c r="I174" s="15" t="s">
        <v>963</v>
      </c>
      <c r="J174" s="25" t="s">
        <v>442</v>
      </c>
      <c r="K174" s="25"/>
      <c r="L174" s="28"/>
      <c r="M174" s="28"/>
      <c r="N174" s="28"/>
      <c r="O174" s="28"/>
      <c r="P174" s="28"/>
      <c r="Q174" s="28"/>
      <c r="R174" s="28"/>
      <c r="S174" s="28"/>
      <c r="T174" s="28"/>
      <c r="U174" s="28"/>
      <c r="V174" s="28"/>
      <c r="W174" s="28"/>
      <c r="X174" s="28"/>
      <c r="Y174" s="28"/>
      <c r="Z174" s="28"/>
    </row>
    <row r="175" spans="1:26" ht="45">
      <c r="A175" s="36" t="s">
        <v>348</v>
      </c>
      <c r="B175" s="7" t="s">
        <v>349</v>
      </c>
      <c r="C175" s="3" t="s">
        <v>16</v>
      </c>
      <c r="D175" s="8">
        <v>1</v>
      </c>
      <c r="E175" s="4">
        <v>0.995</v>
      </c>
      <c r="F175" s="25" t="s">
        <v>964</v>
      </c>
      <c r="G175" s="25" t="s">
        <v>759</v>
      </c>
      <c r="H175" s="25" t="s">
        <v>965</v>
      </c>
      <c r="I175" s="15" t="s">
        <v>966</v>
      </c>
      <c r="J175" s="25" t="s">
        <v>675</v>
      </c>
      <c r="K175" s="25"/>
      <c r="L175" s="28"/>
      <c r="M175" s="28"/>
      <c r="N175" s="28"/>
      <c r="O175" s="28"/>
      <c r="P175" s="28"/>
      <c r="Q175" s="28"/>
      <c r="R175" s="28"/>
      <c r="S175" s="28"/>
      <c r="T175" s="28"/>
      <c r="U175" s="28"/>
      <c r="V175" s="28"/>
      <c r="W175" s="28"/>
      <c r="X175" s="28"/>
      <c r="Y175" s="28"/>
      <c r="Z175" s="28"/>
    </row>
    <row r="176" spans="1:26" ht="90">
      <c r="A176" s="36" t="s">
        <v>350</v>
      </c>
      <c r="B176" s="2" t="s">
        <v>206</v>
      </c>
      <c r="C176" s="3" t="s">
        <v>351</v>
      </c>
      <c r="D176" s="8">
        <v>1</v>
      </c>
      <c r="E176" s="4">
        <v>0.92</v>
      </c>
      <c r="F176" s="25" t="s">
        <v>967</v>
      </c>
      <c r="G176" s="25" t="s">
        <v>434</v>
      </c>
      <c r="H176" s="25" t="s">
        <v>968</v>
      </c>
      <c r="I176" s="15" t="s">
        <v>969</v>
      </c>
      <c r="J176" s="25" t="s">
        <v>442</v>
      </c>
      <c r="K176" s="25" t="s">
        <v>970</v>
      </c>
      <c r="L176" s="28"/>
      <c r="M176" s="28"/>
      <c r="N176" s="28"/>
      <c r="O176" s="28"/>
      <c r="P176" s="28"/>
      <c r="Q176" s="28"/>
      <c r="R176" s="28"/>
      <c r="S176" s="28"/>
      <c r="T176" s="28"/>
      <c r="U176" s="28"/>
      <c r="V176" s="28"/>
      <c r="W176" s="28"/>
      <c r="X176" s="28"/>
      <c r="Y176" s="28"/>
      <c r="Z176" s="28"/>
    </row>
    <row r="177" spans="1:26" ht="75">
      <c r="A177" s="36" t="s">
        <v>352</v>
      </c>
      <c r="B177" s="7" t="s">
        <v>353</v>
      </c>
      <c r="C177" s="3" t="s">
        <v>16</v>
      </c>
      <c r="D177" s="45">
        <v>1</v>
      </c>
      <c r="E177" s="53">
        <v>0.96699999999999997</v>
      </c>
      <c r="F177" s="25" t="s">
        <v>446</v>
      </c>
      <c r="G177" s="25" t="s">
        <v>493</v>
      </c>
      <c r="H177" s="25" t="s">
        <v>666</v>
      </c>
      <c r="I177" s="15" t="s">
        <v>971</v>
      </c>
      <c r="J177" s="25" t="s">
        <v>442</v>
      </c>
      <c r="K177" s="25"/>
      <c r="L177" s="28"/>
      <c r="M177" s="28"/>
      <c r="N177" s="28"/>
      <c r="O177" s="28"/>
      <c r="P177" s="28"/>
      <c r="Q177" s="28"/>
      <c r="R177" s="28"/>
      <c r="S177" s="28"/>
      <c r="T177" s="28"/>
      <c r="U177" s="28"/>
      <c r="V177" s="28"/>
      <c r="W177" s="28"/>
      <c r="X177" s="28"/>
      <c r="Y177" s="28"/>
      <c r="Z177" s="28"/>
    </row>
    <row r="178" spans="1:26" ht="45">
      <c r="A178" s="36" t="s">
        <v>354</v>
      </c>
      <c r="B178" s="15" t="s">
        <v>355</v>
      </c>
      <c r="C178" s="3" t="s">
        <v>16</v>
      </c>
      <c r="D178" s="8">
        <v>1</v>
      </c>
      <c r="E178" s="4">
        <v>0.97099999999999997</v>
      </c>
      <c r="F178" s="25" t="s">
        <v>972</v>
      </c>
      <c r="G178" s="25" t="s">
        <v>973</v>
      </c>
      <c r="H178" s="25" t="s">
        <v>666</v>
      </c>
      <c r="I178" s="15" t="s">
        <v>974</v>
      </c>
      <c r="J178" s="25" t="s">
        <v>675</v>
      </c>
      <c r="K178" s="25"/>
      <c r="L178" s="28"/>
      <c r="M178" s="28"/>
      <c r="N178" s="28"/>
      <c r="O178" s="28"/>
      <c r="P178" s="28"/>
      <c r="Q178" s="28"/>
      <c r="R178" s="28"/>
      <c r="S178" s="28"/>
      <c r="T178" s="28"/>
      <c r="U178" s="28"/>
      <c r="V178" s="28"/>
      <c r="W178" s="28"/>
      <c r="X178" s="28"/>
      <c r="Y178" s="28"/>
      <c r="Z178" s="28"/>
    </row>
    <row r="179" spans="1:26" ht="75">
      <c r="A179" s="36" t="s">
        <v>356</v>
      </c>
      <c r="B179" s="7" t="s">
        <v>357</v>
      </c>
      <c r="C179" s="3" t="s">
        <v>16</v>
      </c>
      <c r="D179" s="4">
        <v>0.97099999999999997</v>
      </c>
      <c r="E179" s="4">
        <v>0.98199999999999998</v>
      </c>
      <c r="F179" s="23" t="s">
        <v>975</v>
      </c>
      <c r="G179" s="23" t="s">
        <v>493</v>
      </c>
      <c r="H179" s="23" t="s">
        <v>690</v>
      </c>
      <c r="I179" s="3" t="s">
        <v>976</v>
      </c>
      <c r="J179" s="23" t="s">
        <v>977</v>
      </c>
      <c r="K179" s="23"/>
      <c r="L179" s="28"/>
      <c r="M179" s="28"/>
      <c r="N179" s="28"/>
      <c r="O179" s="28"/>
      <c r="P179" s="28"/>
      <c r="Q179" s="28"/>
      <c r="R179" s="28"/>
      <c r="S179" s="28"/>
      <c r="T179" s="28"/>
      <c r="U179" s="28"/>
      <c r="V179" s="28"/>
      <c r="W179" s="28"/>
      <c r="X179" s="28"/>
      <c r="Y179" s="28"/>
      <c r="Z179" s="28"/>
    </row>
    <row r="180" spans="1:26" ht="90">
      <c r="A180" s="36" t="s">
        <v>358</v>
      </c>
      <c r="B180" s="7" t="s">
        <v>359</v>
      </c>
      <c r="C180" s="3" t="s">
        <v>16</v>
      </c>
      <c r="D180" s="8">
        <v>1</v>
      </c>
      <c r="E180" s="8">
        <v>1</v>
      </c>
      <c r="F180" s="25" t="s">
        <v>978</v>
      </c>
      <c r="G180" s="25" t="s">
        <v>493</v>
      </c>
      <c r="H180" s="25" t="s">
        <v>979</v>
      </c>
      <c r="I180" s="15" t="s">
        <v>980</v>
      </c>
      <c r="J180" s="25" t="s">
        <v>442</v>
      </c>
      <c r="K180" s="25"/>
      <c r="L180" s="28"/>
      <c r="M180" s="28"/>
      <c r="N180" s="28"/>
      <c r="O180" s="28"/>
      <c r="P180" s="28"/>
      <c r="Q180" s="28"/>
      <c r="R180" s="28"/>
      <c r="S180" s="28"/>
      <c r="T180" s="28"/>
      <c r="U180" s="28"/>
      <c r="V180" s="28"/>
      <c r="W180" s="28"/>
      <c r="X180" s="28"/>
      <c r="Y180" s="28"/>
      <c r="Z180" s="28"/>
    </row>
    <row r="181" spans="1:26" ht="75">
      <c r="A181" s="36" t="s">
        <v>360</v>
      </c>
      <c r="B181" s="7" t="s">
        <v>359</v>
      </c>
      <c r="C181" s="3" t="s">
        <v>16</v>
      </c>
      <c r="D181" s="4">
        <v>0.96799999999999997</v>
      </c>
      <c r="E181" s="8">
        <v>1</v>
      </c>
      <c r="F181" s="25" t="s">
        <v>978</v>
      </c>
      <c r="G181" s="25" t="s">
        <v>493</v>
      </c>
      <c r="H181" s="25" t="s">
        <v>979</v>
      </c>
      <c r="I181" s="3" t="s">
        <v>981</v>
      </c>
      <c r="J181" s="23"/>
      <c r="K181" s="23"/>
      <c r="L181" s="28"/>
      <c r="M181" s="28"/>
      <c r="N181" s="28"/>
      <c r="O181" s="28"/>
      <c r="P181" s="28"/>
      <c r="Q181" s="28"/>
      <c r="R181" s="28"/>
      <c r="S181" s="28"/>
      <c r="T181" s="28"/>
      <c r="U181" s="28"/>
      <c r="V181" s="28"/>
      <c r="W181" s="28"/>
      <c r="X181" s="28"/>
      <c r="Y181" s="28"/>
      <c r="Z181" s="28"/>
    </row>
    <row r="182" spans="1:26" ht="45">
      <c r="A182" s="36" t="s">
        <v>361</v>
      </c>
      <c r="B182" s="7" t="s">
        <v>362</v>
      </c>
      <c r="C182" s="3" t="s">
        <v>16</v>
      </c>
      <c r="D182" s="8">
        <v>1</v>
      </c>
      <c r="E182" s="8">
        <v>1</v>
      </c>
      <c r="F182" s="25" t="s">
        <v>908</v>
      </c>
      <c r="G182" s="25" t="s">
        <v>789</v>
      </c>
      <c r="H182" s="25" t="s">
        <v>982</v>
      </c>
      <c r="I182" s="15" t="s">
        <v>983</v>
      </c>
      <c r="J182" s="25" t="s">
        <v>442</v>
      </c>
      <c r="K182" s="25"/>
      <c r="L182" s="28"/>
      <c r="M182" s="28"/>
      <c r="N182" s="28"/>
      <c r="O182" s="28"/>
      <c r="P182" s="28"/>
      <c r="Q182" s="28"/>
      <c r="R182" s="28"/>
      <c r="S182" s="28"/>
      <c r="T182" s="28"/>
      <c r="U182" s="28"/>
      <c r="V182" s="28"/>
      <c r="W182" s="28"/>
      <c r="X182" s="28"/>
      <c r="Y182" s="28"/>
      <c r="Z182" s="28"/>
    </row>
    <row r="183" spans="1:26" ht="90">
      <c r="A183" s="36" t="s">
        <v>363</v>
      </c>
      <c r="B183" s="7" t="s">
        <v>364</v>
      </c>
      <c r="C183" s="3" t="s">
        <v>16</v>
      </c>
      <c r="D183" s="8">
        <v>1</v>
      </c>
      <c r="E183" s="8">
        <v>1</v>
      </c>
      <c r="F183" s="25" t="s">
        <v>984</v>
      </c>
      <c r="G183" s="25" t="s">
        <v>985</v>
      </c>
      <c r="H183" s="25" t="s">
        <v>560</v>
      </c>
      <c r="I183" s="15" t="s">
        <v>986</v>
      </c>
      <c r="J183" s="25" t="s">
        <v>987</v>
      </c>
      <c r="K183" s="25"/>
      <c r="L183" s="28"/>
      <c r="M183" s="28"/>
      <c r="N183" s="28"/>
      <c r="O183" s="28"/>
      <c r="P183" s="28"/>
      <c r="Q183" s="28"/>
      <c r="R183" s="28"/>
      <c r="S183" s="28"/>
      <c r="T183" s="28"/>
      <c r="U183" s="28"/>
      <c r="V183" s="28"/>
      <c r="W183" s="28"/>
      <c r="X183" s="28"/>
      <c r="Y183" s="28"/>
      <c r="Z183" s="28"/>
    </row>
    <row r="184" spans="1:26" ht="45">
      <c r="A184" s="36" t="s">
        <v>365</v>
      </c>
      <c r="B184" s="7" t="s">
        <v>366</v>
      </c>
      <c r="C184" s="3" t="s">
        <v>16</v>
      </c>
      <c r="D184" s="8">
        <v>1</v>
      </c>
      <c r="E184" s="8">
        <v>1</v>
      </c>
      <c r="F184" s="25" t="s">
        <v>988</v>
      </c>
      <c r="G184" s="25" t="s">
        <v>989</v>
      </c>
      <c r="H184" s="25" t="s">
        <v>440</v>
      </c>
      <c r="I184" s="15" t="s">
        <v>990</v>
      </c>
      <c r="J184" s="25" t="s">
        <v>991</v>
      </c>
      <c r="K184" s="25"/>
      <c r="L184" s="28"/>
      <c r="M184" s="28"/>
      <c r="N184" s="28"/>
      <c r="O184" s="28"/>
      <c r="P184" s="28"/>
      <c r="Q184" s="28"/>
      <c r="R184" s="28"/>
      <c r="S184" s="28"/>
      <c r="T184" s="28"/>
      <c r="U184" s="28"/>
      <c r="V184" s="28"/>
      <c r="W184" s="28"/>
      <c r="X184" s="28"/>
      <c r="Y184" s="28"/>
      <c r="Z184" s="28"/>
    </row>
    <row r="185" spans="1:26" ht="105">
      <c r="A185" s="36" t="s">
        <v>367</v>
      </c>
      <c r="B185" s="7" t="s">
        <v>279</v>
      </c>
      <c r="C185" s="3" t="s">
        <v>68</v>
      </c>
      <c r="D185" s="8">
        <v>1</v>
      </c>
      <c r="E185" s="8">
        <v>1</v>
      </c>
      <c r="F185" s="25" t="s">
        <v>992</v>
      </c>
      <c r="G185" s="25" t="s">
        <v>518</v>
      </c>
      <c r="H185" s="25" t="s">
        <v>993</v>
      </c>
      <c r="I185" s="54" t="s">
        <v>994</v>
      </c>
      <c r="J185" s="25" t="s">
        <v>932</v>
      </c>
      <c r="K185" s="25"/>
      <c r="L185" s="28"/>
      <c r="M185" s="28"/>
      <c r="N185" s="28"/>
      <c r="O185" s="28"/>
      <c r="P185" s="28"/>
      <c r="Q185" s="28"/>
      <c r="R185" s="28"/>
      <c r="S185" s="28"/>
      <c r="T185" s="28"/>
      <c r="U185" s="28"/>
      <c r="V185" s="28"/>
      <c r="W185" s="28"/>
      <c r="X185" s="28"/>
      <c r="Y185" s="28"/>
      <c r="Z185" s="28"/>
    </row>
    <row r="186" spans="1:26" ht="60">
      <c r="A186" s="10" t="s">
        <v>368</v>
      </c>
      <c r="B186" s="15" t="s">
        <v>368</v>
      </c>
      <c r="C186" s="3" t="s">
        <v>16</v>
      </c>
      <c r="D186" s="8">
        <v>1</v>
      </c>
      <c r="E186" s="8">
        <v>1</v>
      </c>
      <c r="F186" s="25" t="s">
        <v>995</v>
      </c>
      <c r="G186" s="25" t="s">
        <v>996</v>
      </c>
      <c r="H186" s="25" t="s">
        <v>690</v>
      </c>
      <c r="I186" s="15" t="s">
        <v>997</v>
      </c>
      <c r="J186" s="25" t="s">
        <v>442</v>
      </c>
      <c r="K186" s="25"/>
      <c r="L186" s="28"/>
      <c r="M186" s="28"/>
      <c r="N186" s="28"/>
      <c r="O186" s="28"/>
      <c r="P186" s="28"/>
      <c r="Q186" s="28"/>
      <c r="R186" s="28"/>
      <c r="S186" s="28"/>
      <c r="T186" s="28"/>
      <c r="U186" s="28"/>
      <c r="V186" s="28"/>
      <c r="W186" s="28"/>
      <c r="X186" s="28"/>
      <c r="Y186" s="28"/>
      <c r="Z186" s="28"/>
    </row>
    <row r="187" spans="1:26" ht="75">
      <c r="A187" s="36" t="s">
        <v>369</v>
      </c>
      <c r="B187" s="7" t="s">
        <v>370</v>
      </c>
      <c r="C187" s="3" t="s">
        <v>16</v>
      </c>
      <c r="D187" s="8">
        <v>1</v>
      </c>
      <c r="E187" s="8">
        <v>1</v>
      </c>
      <c r="F187" s="25" t="s">
        <v>998</v>
      </c>
      <c r="G187" s="25" t="s">
        <v>999</v>
      </c>
      <c r="H187" s="25" t="s">
        <v>1000</v>
      </c>
      <c r="I187" s="15" t="s">
        <v>1001</v>
      </c>
      <c r="J187" s="25" t="s">
        <v>442</v>
      </c>
      <c r="K187" s="25"/>
      <c r="L187" s="28"/>
      <c r="M187" s="28"/>
      <c r="N187" s="28"/>
      <c r="O187" s="28"/>
      <c r="P187" s="28"/>
      <c r="Q187" s="28"/>
      <c r="R187" s="28"/>
      <c r="S187" s="28"/>
      <c r="T187" s="28"/>
      <c r="U187" s="28"/>
      <c r="V187" s="28"/>
      <c r="W187" s="28"/>
      <c r="X187" s="28"/>
      <c r="Y187" s="28"/>
      <c r="Z187" s="28"/>
    </row>
    <row r="188" spans="1:26" ht="60">
      <c r="A188" s="36" t="s">
        <v>371</v>
      </c>
      <c r="B188" s="7" t="s">
        <v>372</v>
      </c>
      <c r="C188" s="3" t="s">
        <v>16</v>
      </c>
      <c r="D188" s="8">
        <v>1</v>
      </c>
      <c r="E188" s="8">
        <v>1</v>
      </c>
      <c r="F188" s="25" t="s">
        <v>1002</v>
      </c>
      <c r="G188" s="25" t="s">
        <v>1003</v>
      </c>
      <c r="H188" s="25" t="s">
        <v>440</v>
      </c>
      <c r="I188" s="15" t="s">
        <v>1004</v>
      </c>
      <c r="J188" s="25" t="s">
        <v>442</v>
      </c>
      <c r="K188" s="25"/>
      <c r="L188" s="28"/>
      <c r="M188" s="28"/>
      <c r="N188" s="28"/>
      <c r="O188" s="28"/>
      <c r="P188" s="28"/>
      <c r="Q188" s="28"/>
      <c r="R188" s="28"/>
      <c r="S188" s="28"/>
      <c r="T188" s="28"/>
      <c r="U188" s="28"/>
      <c r="V188" s="28"/>
      <c r="W188" s="28"/>
      <c r="X188" s="28"/>
      <c r="Y188" s="28"/>
      <c r="Z188" s="28"/>
    </row>
    <row r="189" spans="1:26" ht="120">
      <c r="A189" s="36" t="s">
        <v>373</v>
      </c>
      <c r="B189" s="7" t="s">
        <v>374</v>
      </c>
      <c r="C189" s="3" t="s">
        <v>16</v>
      </c>
      <c r="D189" s="8">
        <v>1</v>
      </c>
      <c r="E189" s="8">
        <v>1</v>
      </c>
      <c r="F189" s="25" t="s">
        <v>1005</v>
      </c>
      <c r="G189" s="25" t="s">
        <v>669</v>
      </c>
      <c r="H189" s="25" t="s">
        <v>1006</v>
      </c>
      <c r="I189" s="15" t="s">
        <v>1007</v>
      </c>
      <c r="J189" s="25" t="s">
        <v>442</v>
      </c>
      <c r="K189" s="25"/>
      <c r="L189" s="28"/>
      <c r="M189" s="28"/>
      <c r="N189" s="28"/>
      <c r="O189" s="28"/>
      <c r="P189" s="28"/>
      <c r="Q189" s="28"/>
      <c r="R189" s="28"/>
      <c r="S189" s="28"/>
      <c r="T189" s="28"/>
      <c r="U189" s="28"/>
      <c r="V189" s="28"/>
      <c r="W189" s="28"/>
      <c r="X189" s="28"/>
      <c r="Y189" s="28"/>
      <c r="Z189" s="28"/>
    </row>
    <row r="190" spans="1:26" ht="75">
      <c r="A190" s="36" t="s">
        <v>375</v>
      </c>
      <c r="B190" s="7" t="s">
        <v>376</v>
      </c>
      <c r="C190" s="3" t="s">
        <v>377</v>
      </c>
      <c r="D190" s="8">
        <v>1</v>
      </c>
      <c r="E190" s="8">
        <v>1</v>
      </c>
      <c r="F190" s="25" t="s">
        <v>1008</v>
      </c>
      <c r="G190" s="25" t="s">
        <v>439</v>
      </c>
      <c r="H190" s="25" t="s">
        <v>1009</v>
      </c>
      <c r="I190" s="15" t="s">
        <v>1010</v>
      </c>
      <c r="J190" s="25" t="s">
        <v>442</v>
      </c>
      <c r="K190" s="25"/>
      <c r="L190" s="28"/>
      <c r="M190" s="28"/>
      <c r="N190" s="28"/>
      <c r="O190" s="28"/>
      <c r="P190" s="28"/>
      <c r="Q190" s="28"/>
      <c r="R190" s="28"/>
      <c r="S190" s="28"/>
      <c r="T190" s="28"/>
      <c r="U190" s="28"/>
      <c r="V190" s="28"/>
      <c r="W190" s="28"/>
      <c r="X190" s="28"/>
      <c r="Y190" s="28"/>
      <c r="Z190" s="28"/>
    </row>
    <row r="192" spans="1:26" ht="75">
      <c r="A192" s="36" t="s">
        <v>378</v>
      </c>
      <c r="B192" s="7" t="s">
        <v>379</v>
      </c>
      <c r="C192" s="3" t="s">
        <v>16</v>
      </c>
      <c r="D192" s="8" t="s">
        <v>380</v>
      </c>
      <c r="E192" s="8">
        <v>1</v>
      </c>
      <c r="F192" s="25" t="s">
        <v>1011</v>
      </c>
      <c r="G192" s="25" t="s">
        <v>434</v>
      </c>
      <c r="H192" s="25" t="s">
        <v>1012</v>
      </c>
      <c r="I192" s="15" t="s">
        <v>1013</v>
      </c>
      <c r="J192" s="25" t="s">
        <v>442</v>
      </c>
      <c r="K192" s="25"/>
      <c r="L192" s="28"/>
      <c r="M192" s="28"/>
      <c r="N192" s="28"/>
      <c r="O192" s="28"/>
      <c r="P192" s="28"/>
      <c r="Q192" s="28"/>
      <c r="R192" s="28"/>
      <c r="S192" s="28"/>
      <c r="T192" s="28"/>
      <c r="U192" s="28"/>
      <c r="V192" s="28"/>
      <c r="W192" s="28"/>
      <c r="X192" s="28"/>
      <c r="Y192" s="28"/>
      <c r="Z192" s="28"/>
    </row>
    <row r="193" spans="1:26" ht="60">
      <c r="A193" s="36" t="s">
        <v>381</v>
      </c>
      <c r="B193" s="6" t="s">
        <v>382</v>
      </c>
      <c r="C193" s="3" t="s">
        <v>16</v>
      </c>
      <c r="D193" s="8">
        <v>1</v>
      </c>
      <c r="E193" s="8">
        <v>1</v>
      </c>
      <c r="F193" s="25" t="s">
        <v>1014</v>
      </c>
      <c r="G193" s="25" t="s">
        <v>1015</v>
      </c>
      <c r="H193" s="25" t="s">
        <v>912</v>
      </c>
      <c r="I193" s="15" t="s">
        <v>1016</v>
      </c>
      <c r="J193" s="25" t="s">
        <v>442</v>
      </c>
      <c r="K193" s="25"/>
      <c r="L193" s="28"/>
      <c r="M193" s="28"/>
      <c r="N193" s="28"/>
      <c r="O193" s="28"/>
      <c r="P193" s="28"/>
      <c r="Q193" s="28"/>
      <c r="R193" s="28"/>
      <c r="S193" s="28"/>
      <c r="T193" s="28"/>
      <c r="U193" s="28"/>
      <c r="V193" s="28"/>
      <c r="W193" s="28"/>
      <c r="X193" s="28"/>
      <c r="Y193" s="28"/>
      <c r="Z193" s="28"/>
    </row>
    <row r="194" spans="1:26" ht="45">
      <c r="A194" s="36" t="s">
        <v>383</v>
      </c>
      <c r="B194" s="7" t="str">
        <f>HYPERLINK("http://www.seasunbio.com/english/etc.html","SEASUN Biomaterials")</f>
        <v>SEASUN Biomaterials</v>
      </c>
      <c r="C194" s="3" t="s">
        <v>16</v>
      </c>
      <c r="D194" s="8">
        <v>1</v>
      </c>
      <c r="E194" s="8">
        <v>1</v>
      </c>
      <c r="F194" s="25" t="s">
        <v>1017</v>
      </c>
      <c r="G194" s="25" t="s">
        <v>1018</v>
      </c>
      <c r="H194" s="25" t="s">
        <v>666</v>
      </c>
      <c r="I194" s="15" t="s">
        <v>1019</v>
      </c>
      <c r="J194" s="25" t="s">
        <v>442</v>
      </c>
      <c r="K194" s="25"/>
      <c r="L194" s="28"/>
      <c r="M194" s="28"/>
      <c r="N194" s="28"/>
      <c r="O194" s="28"/>
      <c r="P194" s="28"/>
      <c r="Q194" s="28"/>
      <c r="R194" s="28"/>
      <c r="S194" s="28"/>
      <c r="T194" s="28"/>
      <c r="U194" s="28"/>
      <c r="V194" s="28"/>
      <c r="W194" s="28"/>
      <c r="X194" s="28"/>
      <c r="Y194" s="28"/>
      <c r="Z194" s="28"/>
    </row>
    <row r="195" spans="1:26" ht="45">
      <c r="A195" s="36" t="s">
        <v>384</v>
      </c>
      <c r="B195" s="27" t="str">
        <f>HYPERLINK("http://sdbiosensor.com/xe/product/7653","SD Biosensor, Inc")</f>
        <v>SD Biosensor, Inc</v>
      </c>
      <c r="C195" s="3" t="s">
        <v>16</v>
      </c>
      <c r="D195" s="8">
        <v>1</v>
      </c>
      <c r="E195" s="8">
        <v>1</v>
      </c>
      <c r="F195" s="25" t="s">
        <v>1020</v>
      </c>
      <c r="G195" s="25" t="s">
        <v>1021</v>
      </c>
      <c r="H195" s="25" t="s">
        <v>1022</v>
      </c>
      <c r="I195" s="15" t="s">
        <v>1023</v>
      </c>
      <c r="J195" s="25" t="s">
        <v>442</v>
      </c>
      <c r="K195" s="25"/>
      <c r="L195" s="28"/>
      <c r="M195" s="28"/>
      <c r="N195" s="28"/>
      <c r="O195" s="28"/>
      <c r="P195" s="28"/>
      <c r="Q195" s="28"/>
      <c r="R195" s="28"/>
      <c r="S195" s="28"/>
      <c r="T195" s="28"/>
      <c r="U195" s="28"/>
      <c r="V195" s="28"/>
      <c r="W195" s="28"/>
      <c r="X195" s="28"/>
      <c r="Y195" s="28"/>
      <c r="Z195" s="28"/>
    </row>
    <row r="196" spans="1:26" ht="30">
      <c r="A196" s="36" t="s">
        <v>385</v>
      </c>
      <c r="B196" s="7" t="str">
        <f>HYPERLINK("https://altona-diagnostics.com/en/products/reagents-140/reagents/realstar-real-time-pcr-reagents/realstar-sars-cov-2-rt-pcr-kit-ruo.html","altona Diagnostics GmbH")</f>
        <v>altona Diagnostics GmbH</v>
      </c>
      <c r="C196" s="3" t="s">
        <v>16</v>
      </c>
      <c r="D196" s="9">
        <v>0.88100000000000001</v>
      </c>
      <c r="E196" s="9">
        <v>0.996</v>
      </c>
      <c r="F196" s="25" t="s">
        <v>1024</v>
      </c>
      <c r="G196" s="25" t="s">
        <v>1025</v>
      </c>
      <c r="H196" s="25" t="s">
        <v>1026</v>
      </c>
      <c r="I196" s="15" t="s">
        <v>1027</v>
      </c>
      <c r="J196" s="25" t="s">
        <v>442</v>
      </c>
      <c r="K196" s="25"/>
      <c r="L196" s="28"/>
      <c r="M196" s="28"/>
      <c r="N196" s="28"/>
      <c r="O196" s="28"/>
      <c r="P196" s="28"/>
      <c r="Q196" s="28"/>
      <c r="R196" s="28"/>
      <c r="S196" s="28"/>
      <c r="T196" s="28"/>
      <c r="U196" s="28"/>
      <c r="V196" s="28"/>
      <c r="W196" s="28"/>
      <c r="X196" s="28"/>
      <c r="Y196" s="28"/>
      <c r="Z196" s="28"/>
    </row>
    <row r="197" spans="1:26" ht="45">
      <c r="A197" s="36" t="s">
        <v>386</v>
      </c>
      <c r="B197" s="27" t="str">
        <f>HYPERLINK("http://www.seegene.com/assays/allplex_2019_ncov_assay","Covance/Seegene Inc")</f>
        <v>Covance/Seegene Inc</v>
      </c>
      <c r="C197" s="3" t="s">
        <v>16</v>
      </c>
      <c r="D197" s="9">
        <v>0.875</v>
      </c>
      <c r="E197" s="8">
        <v>1</v>
      </c>
      <c r="F197" s="25" t="s">
        <v>1028</v>
      </c>
      <c r="G197" s="25" t="s">
        <v>631</v>
      </c>
      <c r="H197" s="25" t="s">
        <v>1029</v>
      </c>
      <c r="I197" s="15" t="s">
        <v>1030</v>
      </c>
      <c r="J197" s="25" t="s">
        <v>442</v>
      </c>
      <c r="K197" s="25" t="s">
        <v>1031</v>
      </c>
      <c r="L197" s="28"/>
      <c r="M197" s="28"/>
      <c r="N197" s="28"/>
      <c r="O197" s="28"/>
      <c r="P197" s="28"/>
      <c r="Q197" s="28"/>
      <c r="R197" s="28"/>
      <c r="S197" s="28"/>
      <c r="T197" s="28"/>
      <c r="U197" s="28"/>
      <c r="V197" s="28"/>
      <c r="W197" s="28"/>
      <c r="X197" s="28"/>
      <c r="Y197" s="28"/>
      <c r="Z197" s="28"/>
    </row>
    <row r="198" spans="1:26" ht="45">
      <c r="A198" s="36" t="s">
        <v>387</v>
      </c>
      <c r="B198" s="2" t="s">
        <v>326</v>
      </c>
      <c r="C198" s="3" t="s">
        <v>16</v>
      </c>
      <c r="D198" s="8">
        <v>1</v>
      </c>
      <c r="E198" s="8">
        <v>1</v>
      </c>
      <c r="F198" s="50" t="s">
        <v>1032</v>
      </c>
      <c r="G198" s="25" t="s">
        <v>1033</v>
      </c>
      <c r="H198" s="25" t="s">
        <v>478</v>
      </c>
      <c r="I198" s="15" t="s">
        <v>1034</v>
      </c>
      <c r="J198" s="25" t="s">
        <v>442</v>
      </c>
      <c r="K198" s="25"/>
      <c r="L198" s="28"/>
      <c r="M198" s="28"/>
      <c r="N198" s="28"/>
      <c r="O198" s="28"/>
      <c r="P198" s="28"/>
      <c r="Q198" s="28"/>
      <c r="R198" s="28"/>
      <c r="S198" s="28"/>
      <c r="T198" s="28"/>
      <c r="U198" s="28"/>
      <c r="V198" s="28"/>
      <c r="W198" s="28"/>
      <c r="X198" s="28"/>
      <c r="Y198" s="28"/>
      <c r="Z198" s="28"/>
    </row>
    <row r="199" spans="1:26" ht="75">
      <c r="A199" s="36" t="s">
        <v>325</v>
      </c>
      <c r="B199" s="2" t="s">
        <v>326</v>
      </c>
      <c r="C199" s="3" t="s">
        <v>16</v>
      </c>
      <c r="D199" s="45">
        <v>1</v>
      </c>
      <c r="E199" s="8">
        <v>1</v>
      </c>
      <c r="F199" s="23" t="s">
        <v>925</v>
      </c>
      <c r="G199" s="23" t="s">
        <v>439</v>
      </c>
      <c r="H199" s="23" t="s">
        <v>1035</v>
      </c>
      <c r="I199" s="3" t="s">
        <v>1036</v>
      </c>
      <c r="J199" s="23"/>
      <c r="K199" s="23"/>
      <c r="L199" s="28"/>
      <c r="M199" s="28"/>
      <c r="N199" s="28"/>
      <c r="O199" s="28"/>
      <c r="P199" s="28"/>
      <c r="Q199" s="28"/>
      <c r="R199" s="28"/>
      <c r="S199" s="28"/>
      <c r="T199" s="28"/>
      <c r="U199" s="28"/>
      <c r="V199" s="28"/>
      <c r="W199" s="28"/>
      <c r="X199" s="28"/>
      <c r="Y199" s="28"/>
      <c r="Z199" s="28"/>
    </row>
    <row r="200" spans="1:26" ht="45">
      <c r="A200" s="36" t="s">
        <v>388</v>
      </c>
      <c r="B200" s="7" t="str">
        <f>HYPERLINK("https://www.fosunpharma.com/en/index.html","Fosun Pharma USA, Inc")</f>
        <v>Fosun Pharma USA, Inc</v>
      </c>
      <c r="C200" s="3" t="s">
        <v>16</v>
      </c>
      <c r="D200" s="8">
        <v>1</v>
      </c>
      <c r="E200" s="8">
        <v>1</v>
      </c>
      <c r="F200" s="25" t="s">
        <v>1037</v>
      </c>
      <c r="G200" s="25" t="s">
        <v>1038</v>
      </c>
      <c r="H200" s="25" t="s">
        <v>861</v>
      </c>
      <c r="I200" s="15" t="s">
        <v>1039</v>
      </c>
      <c r="J200" s="25" t="s">
        <v>442</v>
      </c>
      <c r="K200" s="25"/>
      <c r="L200" s="28"/>
      <c r="M200" s="28"/>
      <c r="N200" s="28"/>
      <c r="O200" s="28"/>
      <c r="P200" s="28"/>
      <c r="Q200" s="28"/>
      <c r="R200" s="28"/>
      <c r="S200" s="28"/>
      <c r="T200" s="28"/>
      <c r="U200" s="28"/>
      <c r="V200" s="28"/>
      <c r="W200" s="28"/>
      <c r="X200" s="28"/>
      <c r="Y200" s="28"/>
      <c r="Z200" s="28"/>
    </row>
    <row r="201" spans="1:26" ht="45">
      <c r="A201" s="36" t="s">
        <v>389</v>
      </c>
      <c r="B201" s="7" t="str">
        <f>HYPERLINK("http://www.genosensorcorp.com/COVID19%20Kit.html","GenoSensor LLC")</f>
        <v>GenoSensor LLC</v>
      </c>
      <c r="C201" s="3" t="s">
        <v>16</v>
      </c>
      <c r="D201" s="8">
        <v>1</v>
      </c>
      <c r="E201" s="8">
        <v>1</v>
      </c>
      <c r="F201" s="25" t="s">
        <v>1040</v>
      </c>
      <c r="G201" s="25" t="s">
        <v>1038</v>
      </c>
      <c r="H201" s="25" t="s">
        <v>666</v>
      </c>
      <c r="I201" s="15" t="s">
        <v>1041</v>
      </c>
      <c r="J201" s="25" t="s">
        <v>442</v>
      </c>
      <c r="K201" s="25"/>
      <c r="L201" s="28"/>
      <c r="M201" s="28"/>
      <c r="N201" s="28"/>
      <c r="O201" s="28"/>
      <c r="P201" s="28"/>
      <c r="Q201" s="28"/>
      <c r="R201" s="28"/>
      <c r="S201" s="28"/>
      <c r="T201" s="28"/>
      <c r="U201" s="28"/>
      <c r="V201" s="28"/>
      <c r="W201" s="28"/>
      <c r="X201" s="28"/>
      <c r="Y201" s="28"/>
      <c r="Z201" s="28"/>
    </row>
    <row r="202" spans="1:26" ht="60">
      <c r="A202" s="36" t="s">
        <v>390</v>
      </c>
      <c r="B202" s="15" t="s">
        <v>391</v>
      </c>
      <c r="C202" s="3" t="s">
        <v>16</v>
      </c>
      <c r="D202" s="8">
        <v>1</v>
      </c>
      <c r="E202" s="8">
        <v>1</v>
      </c>
      <c r="F202" s="25" t="s">
        <v>1042</v>
      </c>
      <c r="G202" s="25" t="s">
        <v>1038</v>
      </c>
      <c r="H202" s="25" t="s">
        <v>666</v>
      </c>
      <c r="I202" s="15" t="s">
        <v>1043</v>
      </c>
      <c r="J202" s="25" t="s">
        <v>442</v>
      </c>
      <c r="K202" s="25"/>
      <c r="L202" s="28"/>
      <c r="M202" s="28"/>
      <c r="N202" s="28"/>
      <c r="O202" s="28"/>
      <c r="P202" s="28"/>
      <c r="Q202" s="28"/>
      <c r="R202" s="28"/>
      <c r="S202" s="28"/>
      <c r="T202" s="28"/>
      <c r="U202" s="28"/>
      <c r="V202" s="28"/>
      <c r="W202" s="28"/>
      <c r="X202" s="28"/>
      <c r="Y202" s="28"/>
      <c r="Z202" s="28"/>
    </row>
    <row r="203" spans="1:26" ht="60">
      <c r="A203" s="36" t="s">
        <v>392</v>
      </c>
      <c r="B203" s="7" t="str">
        <f>HYPERLINK("https://atilabiosystems.com/our-products/covid-19/","Atila Biosystems, Inc")</f>
        <v>Atila Biosystems, Inc</v>
      </c>
      <c r="C203" s="3" t="s">
        <v>393</v>
      </c>
      <c r="D203" s="8">
        <v>1</v>
      </c>
      <c r="E203" s="8">
        <v>1</v>
      </c>
      <c r="F203" s="25" t="s">
        <v>1044</v>
      </c>
      <c r="G203" s="25" t="s">
        <v>1045</v>
      </c>
      <c r="H203" s="25" t="s">
        <v>1046</v>
      </c>
      <c r="I203" s="15" t="s">
        <v>1047</v>
      </c>
      <c r="J203" s="25" t="s">
        <v>442</v>
      </c>
      <c r="K203" s="25"/>
      <c r="L203" s="28"/>
      <c r="M203" s="28"/>
      <c r="N203" s="28"/>
      <c r="O203" s="28"/>
      <c r="P203" s="28"/>
      <c r="Q203" s="28"/>
      <c r="R203" s="28"/>
      <c r="S203" s="28"/>
      <c r="T203" s="28"/>
      <c r="U203" s="28"/>
      <c r="V203" s="28"/>
      <c r="W203" s="28"/>
      <c r="X203" s="28"/>
      <c r="Y203" s="28"/>
      <c r="Z203" s="28"/>
    </row>
    <row r="204" spans="1:26" ht="45">
      <c r="A204" s="36" t="s">
        <v>394</v>
      </c>
      <c r="B204" s="7" t="s">
        <v>395</v>
      </c>
      <c r="C204" s="3" t="s">
        <v>16</v>
      </c>
      <c r="D204" s="9">
        <v>0.96699999999999997</v>
      </c>
      <c r="E204" s="8">
        <v>1</v>
      </c>
      <c r="F204" s="25" t="s">
        <v>1048</v>
      </c>
      <c r="G204" s="25" t="s">
        <v>1038</v>
      </c>
      <c r="H204" s="25" t="s">
        <v>478</v>
      </c>
      <c r="I204" s="15" t="s">
        <v>1049</v>
      </c>
      <c r="J204" s="25" t="s">
        <v>442</v>
      </c>
      <c r="K204" s="25" t="s">
        <v>1050</v>
      </c>
      <c r="L204" s="28"/>
      <c r="M204" s="28"/>
      <c r="N204" s="28"/>
      <c r="O204" s="28"/>
      <c r="P204" s="28"/>
      <c r="Q204" s="28"/>
      <c r="R204" s="28"/>
      <c r="S204" s="28"/>
      <c r="T204" s="28"/>
      <c r="U204" s="28"/>
      <c r="V204" s="28"/>
      <c r="W204" s="28"/>
      <c r="X204" s="28"/>
      <c r="Y204" s="28"/>
      <c r="Z204" s="28"/>
    </row>
    <row r="205" spans="1:26" ht="75">
      <c r="A205" s="36" t="s">
        <v>396</v>
      </c>
      <c r="B205" s="27" t="str">
        <f>HYPERLINK("https://inbios.com/smart-detecttm-sars-cov-2-rrt-pcr-kit/","InBios International")</f>
        <v>InBios International</v>
      </c>
      <c r="C205" s="3" t="s">
        <v>16</v>
      </c>
      <c r="D205" s="8">
        <v>1</v>
      </c>
      <c r="E205" s="8">
        <v>1</v>
      </c>
      <c r="F205" s="25" t="s">
        <v>1051</v>
      </c>
      <c r="G205" s="25" t="s">
        <v>1038</v>
      </c>
      <c r="H205" s="25" t="s">
        <v>1052</v>
      </c>
      <c r="I205" s="15" t="s">
        <v>1053</v>
      </c>
      <c r="J205" s="25" t="s">
        <v>442</v>
      </c>
      <c r="K205" s="25"/>
      <c r="L205" s="28"/>
      <c r="M205" s="28"/>
      <c r="N205" s="28"/>
      <c r="O205" s="28"/>
      <c r="P205" s="28"/>
      <c r="Q205" s="28"/>
      <c r="R205" s="28"/>
      <c r="S205" s="28"/>
      <c r="T205" s="28"/>
      <c r="U205" s="28"/>
      <c r="V205" s="28"/>
      <c r="W205" s="28"/>
      <c r="X205" s="28"/>
      <c r="Y205" s="28"/>
      <c r="Z205" s="28"/>
    </row>
    <row r="206" spans="1:26" ht="60">
      <c r="A206" s="36" t="s">
        <v>397</v>
      </c>
      <c r="B206" s="7" t="str">
        <f>HYPERLINK("https://gnomegendx.com/","Gnomegen Diagnostics")</f>
        <v>Gnomegen Diagnostics</v>
      </c>
      <c r="C206" s="3" t="s">
        <v>16</v>
      </c>
      <c r="D206" s="8">
        <v>1</v>
      </c>
      <c r="E206" s="8">
        <v>1</v>
      </c>
      <c r="F206" s="25" t="s">
        <v>1054</v>
      </c>
      <c r="G206" s="25" t="s">
        <v>669</v>
      </c>
      <c r="H206" s="25" t="s">
        <v>1055</v>
      </c>
      <c r="I206" s="15" t="s">
        <v>1056</v>
      </c>
      <c r="J206" s="25" t="s">
        <v>442</v>
      </c>
      <c r="K206" s="25"/>
      <c r="L206" s="28"/>
      <c r="M206" s="28"/>
      <c r="N206" s="28"/>
      <c r="O206" s="28"/>
      <c r="P206" s="28"/>
      <c r="Q206" s="28"/>
      <c r="R206" s="28"/>
      <c r="S206" s="28"/>
      <c r="T206" s="28"/>
      <c r="U206" s="28"/>
      <c r="V206" s="28"/>
      <c r="W206" s="28"/>
      <c r="X206" s="28"/>
      <c r="Y206" s="28"/>
      <c r="Z206" s="28"/>
    </row>
    <row r="207" spans="1:26" ht="30">
      <c r="A207" s="36" t="s">
        <v>398</v>
      </c>
      <c r="B207" s="7" t="str">
        <f>HYPERLINK("http://codiagnostics.com/products/diagnostic-solutions/logix-smart-covid19/","Co-Diagnostics, Inc.")</f>
        <v>Co-Diagnostics, Inc.</v>
      </c>
      <c r="C207" s="3" t="s">
        <v>16</v>
      </c>
      <c r="D207" s="8">
        <v>1</v>
      </c>
      <c r="E207" s="8">
        <v>1</v>
      </c>
      <c r="F207" s="51" t="s">
        <v>868</v>
      </c>
      <c r="G207" s="25" t="s">
        <v>1057</v>
      </c>
      <c r="H207" s="25" t="s">
        <v>1058</v>
      </c>
      <c r="I207" s="15" t="s">
        <v>1059</v>
      </c>
      <c r="J207" s="25" t="s">
        <v>442</v>
      </c>
      <c r="K207" s="25"/>
      <c r="L207" s="28"/>
      <c r="M207" s="28"/>
      <c r="N207" s="28"/>
      <c r="O207" s="28"/>
      <c r="P207" s="28"/>
      <c r="Q207" s="28"/>
      <c r="R207" s="28"/>
      <c r="S207" s="28"/>
      <c r="T207" s="28"/>
      <c r="U207" s="28"/>
      <c r="V207" s="28"/>
      <c r="W207" s="28"/>
      <c r="X207" s="28"/>
      <c r="Y207" s="28"/>
      <c r="Z207" s="28"/>
    </row>
    <row r="208" spans="1:26" ht="45">
      <c r="A208" s="36" t="s">
        <v>399</v>
      </c>
      <c r="B208" s="7" t="str">
        <f>HYPERLINK("https://ipsumdiagnostics.com/","Ipsum Diagnostics, LLC")</f>
        <v>Ipsum Diagnostics, LLC</v>
      </c>
      <c r="C208" s="3" t="s">
        <v>16</v>
      </c>
      <c r="D208" s="8">
        <v>1</v>
      </c>
      <c r="E208" s="8">
        <v>1</v>
      </c>
      <c r="F208" s="25" t="s">
        <v>1060</v>
      </c>
      <c r="G208" s="25" t="s">
        <v>434</v>
      </c>
      <c r="H208" s="25" t="s">
        <v>1061</v>
      </c>
      <c r="I208" s="15" t="s">
        <v>1062</v>
      </c>
      <c r="J208" s="25" t="s">
        <v>442</v>
      </c>
      <c r="K208" s="25"/>
      <c r="L208" s="28"/>
      <c r="M208" s="28"/>
      <c r="N208" s="28"/>
      <c r="O208" s="28"/>
      <c r="P208" s="28"/>
      <c r="Q208" s="28"/>
      <c r="R208" s="28"/>
      <c r="S208" s="28"/>
      <c r="T208" s="28"/>
      <c r="U208" s="28"/>
      <c r="V208" s="28"/>
      <c r="W208" s="28"/>
      <c r="X208" s="28"/>
      <c r="Y208" s="28"/>
      <c r="Z208" s="28"/>
    </row>
    <row r="209" spans="1:26" ht="60">
      <c r="A209" s="36" t="s">
        <v>400</v>
      </c>
      <c r="B209" s="7" t="str">
        <f>HYPERLINK("https://www.neumodx.com/sars-cov-2/","NeuMoDx Molecular, Inc.")</f>
        <v>NeuMoDx Molecular, Inc.</v>
      </c>
      <c r="C209" s="3" t="s">
        <v>16</v>
      </c>
      <c r="D209" s="8">
        <v>1</v>
      </c>
      <c r="E209" s="8">
        <v>1</v>
      </c>
      <c r="F209" s="25" t="s">
        <v>1060</v>
      </c>
      <c r="G209" s="25" t="s">
        <v>1063</v>
      </c>
      <c r="H209" s="25" t="s">
        <v>673</v>
      </c>
      <c r="I209" s="15" t="s">
        <v>1064</v>
      </c>
      <c r="J209" s="25" t="s">
        <v>442</v>
      </c>
      <c r="K209" s="25"/>
      <c r="L209" s="28"/>
      <c r="M209" s="28"/>
      <c r="N209" s="28"/>
      <c r="O209" s="28"/>
      <c r="P209" s="28"/>
      <c r="Q209" s="28"/>
      <c r="R209" s="28"/>
      <c r="S209" s="28"/>
      <c r="T209" s="28"/>
      <c r="U209" s="28"/>
      <c r="V209" s="28"/>
      <c r="W209" s="28"/>
      <c r="X209" s="28"/>
      <c r="Y209" s="28"/>
      <c r="Z209" s="28"/>
    </row>
    <row r="210" spans="1:26" ht="45">
      <c r="A210" s="36" t="s">
        <v>401</v>
      </c>
      <c r="B210" s="7" t="s">
        <v>402</v>
      </c>
      <c r="C210" s="3" t="s">
        <v>16</v>
      </c>
      <c r="D210" s="8">
        <v>1</v>
      </c>
      <c r="E210" s="8">
        <v>1</v>
      </c>
      <c r="F210" s="25" t="s">
        <v>446</v>
      </c>
      <c r="G210" s="25" t="s">
        <v>1065</v>
      </c>
      <c r="H210" s="25" t="s">
        <v>560</v>
      </c>
      <c r="I210" s="15" t="s">
        <v>1066</v>
      </c>
      <c r="J210" s="25" t="s">
        <v>442</v>
      </c>
      <c r="K210" s="25"/>
      <c r="L210" s="28"/>
      <c r="M210" s="28"/>
      <c r="N210" s="28"/>
      <c r="O210" s="28"/>
      <c r="P210" s="28"/>
      <c r="Q210" s="28"/>
      <c r="R210" s="28"/>
      <c r="S210" s="28"/>
      <c r="T210" s="28"/>
      <c r="U210" s="28"/>
      <c r="V210" s="28"/>
      <c r="W210" s="28"/>
      <c r="X210" s="28"/>
      <c r="Y210" s="28"/>
      <c r="Z210" s="28"/>
    </row>
    <row r="212" spans="1:26" ht="60">
      <c r="A212" s="25" t="s">
        <v>403</v>
      </c>
      <c r="B212" s="7" t="s">
        <v>404</v>
      </c>
      <c r="C212" s="3" t="s">
        <v>16</v>
      </c>
      <c r="D212" s="9">
        <v>0.94699999999999995</v>
      </c>
      <c r="E212" s="8">
        <v>1</v>
      </c>
      <c r="F212" s="25" t="s">
        <v>1067</v>
      </c>
      <c r="G212" s="25" t="s">
        <v>272</v>
      </c>
      <c r="H212" s="25" t="s">
        <v>1068</v>
      </c>
      <c r="I212" s="15" t="s">
        <v>1069</v>
      </c>
      <c r="J212" s="25" t="s">
        <v>442</v>
      </c>
      <c r="K212" s="25"/>
      <c r="L212" s="28"/>
      <c r="M212" s="28"/>
      <c r="N212" s="28"/>
      <c r="O212" s="28"/>
      <c r="P212" s="28"/>
      <c r="Q212" s="28"/>
      <c r="R212" s="28"/>
      <c r="S212" s="28"/>
      <c r="T212" s="28"/>
      <c r="U212" s="28"/>
      <c r="V212" s="28"/>
      <c r="W212" s="28"/>
      <c r="X212" s="28"/>
      <c r="Y212" s="28"/>
      <c r="Z212" s="28"/>
    </row>
    <row r="213" spans="1:26" ht="45">
      <c r="A213" s="36" t="s">
        <v>405</v>
      </c>
      <c r="B213" s="7" t="str">
        <f>HYPERLINK("https://molecular.diasorin.com/us/kit/simplexa-covid-19-direct-kit/","DiaSorin Diagnostics")</f>
        <v>DiaSorin Diagnostics</v>
      </c>
      <c r="C213" s="3" t="s">
        <v>16</v>
      </c>
      <c r="D213" s="8">
        <v>1</v>
      </c>
      <c r="E213" s="8">
        <v>1</v>
      </c>
      <c r="F213" s="25" t="s">
        <v>1070</v>
      </c>
      <c r="G213" s="25" t="s">
        <v>272</v>
      </c>
      <c r="H213" s="25" t="s">
        <v>560</v>
      </c>
      <c r="I213" s="15" t="s">
        <v>1071</v>
      </c>
      <c r="J213" s="25" t="s">
        <v>442</v>
      </c>
      <c r="K213" s="25"/>
      <c r="L213" s="28"/>
      <c r="M213" s="28"/>
      <c r="N213" s="28"/>
      <c r="O213" s="28"/>
      <c r="P213" s="28"/>
      <c r="Q213" s="28"/>
      <c r="R213" s="28"/>
      <c r="S213" s="28"/>
      <c r="T213" s="28"/>
      <c r="U213" s="28"/>
      <c r="V213" s="28"/>
      <c r="W213" s="28"/>
      <c r="X213" s="28"/>
      <c r="Y213" s="28"/>
      <c r="Z213" s="28"/>
    </row>
    <row r="214" spans="1:26" ht="75">
      <c r="A214" s="36" t="s">
        <v>406</v>
      </c>
      <c r="B214" s="7" t="str">
        <f>HYPERLINK("https://www.genmarkdx.com/solutions/panels/eplex-panels/eplex-sars-cov-2-test/","GenMark Diagnostics")</f>
        <v>GenMark Diagnostics</v>
      </c>
      <c r="C214" s="3" t="s">
        <v>16</v>
      </c>
      <c r="D214" s="9">
        <v>0.94399999999999995</v>
      </c>
      <c r="E214" s="8">
        <v>1</v>
      </c>
      <c r="F214" s="25" t="s">
        <v>446</v>
      </c>
      <c r="G214" s="25" t="s">
        <v>272</v>
      </c>
      <c r="H214" s="25" t="s">
        <v>1072</v>
      </c>
      <c r="I214" s="15" t="s">
        <v>1073</v>
      </c>
      <c r="J214" s="25" t="s">
        <v>442</v>
      </c>
      <c r="K214" s="25" t="s">
        <v>1074</v>
      </c>
      <c r="L214" s="28"/>
      <c r="M214" s="28"/>
      <c r="N214" s="28"/>
      <c r="O214" s="28"/>
      <c r="P214" s="28"/>
      <c r="Q214" s="28"/>
      <c r="R214" s="28"/>
      <c r="S214" s="28"/>
      <c r="T214" s="28"/>
      <c r="U214" s="28"/>
      <c r="V214" s="28"/>
      <c r="W214" s="28"/>
      <c r="X214" s="28"/>
      <c r="Y214" s="28"/>
      <c r="Z214" s="28"/>
    </row>
    <row r="215" spans="1:26" ht="60">
      <c r="A215" s="36" t="s">
        <v>407</v>
      </c>
      <c r="B215" s="7" t="str">
        <f>HYPERLINK("https://www.molecular.abbott/us/en/products/infectious-disease/RealTime-SARS-CoV-2-Assay","Abbott Molecular")</f>
        <v>Abbott Molecular</v>
      </c>
      <c r="C215" s="3" t="s">
        <v>16</v>
      </c>
      <c r="D215" s="55">
        <v>0.95899999999999996</v>
      </c>
      <c r="E215" s="45">
        <v>1</v>
      </c>
      <c r="F215" s="50" t="s">
        <v>1075</v>
      </c>
      <c r="G215" s="50" t="s">
        <v>1076</v>
      </c>
      <c r="H215" s="50" t="s">
        <v>478</v>
      </c>
      <c r="I215" s="34" t="s">
        <v>1077</v>
      </c>
      <c r="J215" s="50" t="s">
        <v>442</v>
      </c>
      <c r="K215" s="25"/>
      <c r="L215" s="28"/>
      <c r="M215" s="28"/>
      <c r="N215" s="28"/>
      <c r="O215" s="28"/>
      <c r="P215" s="28"/>
      <c r="Q215" s="28"/>
      <c r="R215" s="28"/>
      <c r="S215" s="28"/>
      <c r="T215" s="28"/>
      <c r="U215" s="28"/>
      <c r="V215" s="28"/>
      <c r="W215" s="28"/>
      <c r="X215" s="28"/>
      <c r="Y215" s="28"/>
      <c r="Z215" s="28"/>
    </row>
    <row r="216" spans="1:26" ht="75">
      <c r="A216" s="36" t="s">
        <v>408</v>
      </c>
      <c r="B216" s="2" t="s">
        <v>195</v>
      </c>
      <c r="C216" s="3" t="s">
        <v>16</v>
      </c>
      <c r="D216" s="8">
        <v>1</v>
      </c>
      <c r="E216" s="8">
        <v>1</v>
      </c>
      <c r="F216" s="25" t="s">
        <v>1078</v>
      </c>
      <c r="G216" s="25" t="s">
        <v>1079</v>
      </c>
      <c r="H216" s="25" t="s">
        <v>1080</v>
      </c>
      <c r="I216" s="15" t="s">
        <v>1081</v>
      </c>
      <c r="J216" s="50" t="s">
        <v>442</v>
      </c>
      <c r="K216" s="25" t="s">
        <v>1082</v>
      </c>
      <c r="L216" s="28"/>
      <c r="M216" s="28"/>
      <c r="N216" s="28"/>
      <c r="O216" s="28"/>
      <c r="P216" s="28"/>
      <c r="Q216" s="28"/>
      <c r="R216" s="28"/>
      <c r="S216" s="28"/>
      <c r="T216" s="28"/>
      <c r="U216" s="28"/>
      <c r="V216" s="28"/>
      <c r="W216" s="28"/>
      <c r="X216" s="28"/>
      <c r="Y216" s="28"/>
      <c r="Z216" s="28"/>
    </row>
    <row r="217" spans="1:26" ht="30">
      <c r="A217" s="36" t="s">
        <v>409</v>
      </c>
      <c r="B217" s="36" t="str">
        <f>HYPERLINK("https://www.fda.gov/media/135847/download","Wadsworth Center, NYSDOH")</f>
        <v>Wadsworth Center, NYSDOH</v>
      </c>
      <c r="C217" s="3" t="s">
        <v>16</v>
      </c>
      <c r="D217" s="8">
        <v>1</v>
      </c>
      <c r="E217" s="8">
        <v>1</v>
      </c>
      <c r="F217" s="25" t="s">
        <v>1083</v>
      </c>
      <c r="G217" s="25" t="s">
        <v>996</v>
      </c>
      <c r="H217" s="25" t="s">
        <v>1084</v>
      </c>
      <c r="I217" s="15" t="s">
        <v>1085</v>
      </c>
      <c r="J217" s="50" t="s">
        <v>442</v>
      </c>
      <c r="K217" s="25"/>
      <c r="L217" s="28"/>
      <c r="M217" s="28"/>
      <c r="N217" s="28"/>
      <c r="O217" s="28"/>
      <c r="P217" s="28"/>
      <c r="Q217" s="28"/>
      <c r="R217" s="28"/>
      <c r="S217" s="28"/>
      <c r="T217" s="28"/>
      <c r="U217" s="28"/>
      <c r="V217" s="28"/>
      <c r="W217" s="28"/>
      <c r="X217" s="28"/>
      <c r="Y217" s="28"/>
      <c r="Z217" s="28"/>
    </row>
    <row r="218" spans="1:26" ht="14">
      <c r="A218" s="28"/>
      <c r="B218" s="28"/>
      <c r="C218" s="5"/>
      <c r="D218" s="28"/>
      <c r="E218" s="28"/>
      <c r="F218" s="28"/>
      <c r="G218" s="28"/>
      <c r="H218" s="28"/>
      <c r="I218" s="39"/>
      <c r="J218" s="28"/>
      <c r="K218" s="28"/>
      <c r="L218" s="28"/>
      <c r="M218" s="28"/>
      <c r="N218" s="28"/>
      <c r="O218" s="28"/>
      <c r="P218" s="28"/>
      <c r="Q218" s="28"/>
      <c r="R218" s="28"/>
      <c r="S218" s="28"/>
      <c r="T218" s="28"/>
      <c r="U218" s="28"/>
      <c r="V218" s="28"/>
      <c r="W218" s="28"/>
      <c r="X218" s="28"/>
      <c r="Y218" s="28"/>
      <c r="Z218" s="28"/>
    </row>
    <row r="219" spans="1:26" ht="14">
      <c r="A219" s="7"/>
      <c r="B219" s="7"/>
      <c r="C219" s="3"/>
      <c r="D219" s="9"/>
      <c r="E219" s="8"/>
      <c r="F219" s="28"/>
      <c r="G219" s="28"/>
      <c r="H219" s="28"/>
      <c r="I219" s="20"/>
      <c r="J219" s="28"/>
      <c r="K219" s="28"/>
      <c r="L219" s="28"/>
      <c r="M219" s="28"/>
      <c r="N219" s="28"/>
      <c r="O219" s="28"/>
      <c r="P219" s="28"/>
      <c r="Q219" s="28"/>
      <c r="R219" s="28"/>
      <c r="S219" s="28"/>
      <c r="T219" s="28"/>
      <c r="U219" s="28"/>
      <c r="V219" s="28"/>
      <c r="W219" s="28"/>
      <c r="X219" s="28"/>
      <c r="Y219" s="28"/>
      <c r="Z219" s="28"/>
    </row>
    <row r="220" spans="1:26" ht="14">
      <c r="A220" s="7"/>
      <c r="B220" s="7"/>
      <c r="C220" s="3"/>
      <c r="D220" s="9"/>
      <c r="E220" s="9"/>
      <c r="F220" s="25"/>
      <c r="G220" s="25"/>
      <c r="H220" s="25"/>
      <c r="I220" s="15"/>
      <c r="J220" s="50"/>
      <c r="K220" s="25"/>
      <c r="L220" s="28"/>
      <c r="M220" s="28"/>
      <c r="N220" s="28"/>
      <c r="O220" s="28"/>
      <c r="P220" s="28"/>
      <c r="Q220" s="28"/>
      <c r="R220" s="28"/>
      <c r="S220" s="28"/>
      <c r="T220" s="28"/>
      <c r="U220" s="28"/>
      <c r="V220" s="28"/>
      <c r="W220" s="28"/>
      <c r="X220" s="28"/>
      <c r="Y220" s="28"/>
      <c r="Z220" s="28"/>
    </row>
    <row r="221" spans="1:26" ht="14">
      <c r="A221" s="16"/>
      <c r="B221" s="16"/>
      <c r="C221" s="13"/>
      <c r="D221" s="16"/>
      <c r="E221" s="16"/>
      <c r="F221" s="28"/>
      <c r="G221" s="28"/>
      <c r="H221" s="28"/>
      <c r="I221" s="20"/>
      <c r="J221" s="28"/>
      <c r="K221" s="28"/>
      <c r="L221" s="28"/>
      <c r="M221" s="28"/>
      <c r="N221" s="28"/>
      <c r="O221" s="28"/>
      <c r="P221" s="28"/>
      <c r="Q221" s="28"/>
      <c r="R221" s="28"/>
      <c r="S221" s="28"/>
      <c r="T221" s="28"/>
      <c r="U221" s="28"/>
      <c r="V221" s="28"/>
      <c r="W221" s="28"/>
      <c r="X221" s="28"/>
      <c r="Y221" s="28"/>
      <c r="Z221" s="28"/>
    </row>
    <row r="222" spans="1:26" ht="14">
      <c r="A222" s="16"/>
      <c r="B222" s="16"/>
      <c r="C222" s="13"/>
      <c r="D222" s="16"/>
      <c r="E222" s="16"/>
      <c r="F222" s="28"/>
      <c r="G222" s="28"/>
      <c r="H222" s="28"/>
      <c r="I222" s="20"/>
      <c r="J222" s="28"/>
      <c r="K222" s="28"/>
      <c r="L222" s="28"/>
      <c r="M222" s="28"/>
      <c r="N222" s="28"/>
      <c r="O222" s="28"/>
      <c r="P222" s="28"/>
      <c r="Q222" s="28"/>
      <c r="R222" s="28"/>
      <c r="S222" s="28"/>
      <c r="T222" s="28"/>
      <c r="U222" s="28"/>
      <c r="V222" s="28"/>
      <c r="W222" s="28"/>
      <c r="X222" s="28"/>
      <c r="Y222" s="28"/>
      <c r="Z222" s="28"/>
    </row>
    <row r="223" spans="1:26" ht="14">
      <c r="A223" s="28"/>
      <c r="B223" s="28"/>
      <c r="C223" s="5"/>
      <c r="D223" s="28"/>
      <c r="E223" s="28"/>
      <c r="F223" s="28"/>
      <c r="G223" s="28"/>
      <c r="H223" s="28"/>
      <c r="I223" s="20"/>
      <c r="J223" s="28"/>
      <c r="K223" s="28"/>
      <c r="L223" s="28"/>
      <c r="M223" s="28"/>
      <c r="N223" s="28"/>
      <c r="O223" s="28"/>
      <c r="P223" s="28"/>
      <c r="Q223" s="28"/>
      <c r="R223" s="28"/>
      <c r="S223" s="28"/>
      <c r="T223" s="28"/>
      <c r="U223" s="28"/>
      <c r="V223" s="28"/>
      <c r="W223" s="28"/>
      <c r="X223" s="28"/>
      <c r="Y223" s="28"/>
      <c r="Z223" s="28"/>
    </row>
    <row r="224" spans="1:26" ht="14">
      <c r="A224" s="28"/>
      <c r="B224" s="28"/>
      <c r="C224" s="5"/>
      <c r="D224" s="28"/>
      <c r="E224" s="28"/>
      <c r="F224" s="28"/>
      <c r="G224" s="28"/>
      <c r="H224" s="28"/>
      <c r="I224" s="20"/>
      <c r="J224" s="28"/>
      <c r="K224" s="28"/>
      <c r="L224" s="28"/>
      <c r="M224" s="28"/>
      <c r="N224" s="28"/>
      <c r="O224" s="28"/>
      <c r="P224" s="28"/>
      <c r="Q224" s="28"/>
      <c r="R224" s="28"/>
      <c r="S224" s="28"/>
      <c r="T224" s="28"/>
      <c r="U224" s="28"/>
      <c r="V224" s="28"/>
      <c r="W224" s="28"/>
      <c r="X224" s="28"/>
      <c r="Y224" s="28"/>
      <c r="Z224" s="28"/>
    </row>
    <row r="225" spans="1:26" ht="14">
      <c r="A225" s="28"/>
      <c r="B225" s="28"/>
      <c r="C225" s="5"/>
      <c r="D225" s="28"/>
      <c r="E225" s="28"/>
      <c r="F225" s="28"/>
      <c r="G225" s="28"/>
      <c r="H225" s="28"/>
      <c r="I225" s="20"/>
      <c r="J225" s="28"/>
      <c r="K225" s="28"/>
      <c r="L225" s="28"/>
      <c r="M225" s="28"/>
      <c r="N225" s="28"/>
      <c r="O225" s="28"/>
      <c r="P225" s="28"/>
      <c r="Q225" s="28"/>
      <c r="R225" s="28"/>
      <c r="S225" s="28"/>
      <c r="T225" s="28"/>
      <c r="U225" s="28"/>
      <c r="V225" s="28"/>
      <c r="W225" s="28"/>
      <c r="X225" s="28"/>
      <c r="Y225" s="28"/>
      <c r="Z225" s="28"/>
    </row>
    <row r="226" spans="1:26" ht="14">
      <c r="A226" s="28"/>
      <c r="B226" s="28"/>
      <c r="C226" s="5"/>
      <c r="D226" s="28"/>
      <c r="E226" s="28"/>
      <c r="F226" s="28"/>
      <c r="G226" s="28"/>
      <c r="H226" s="28"/>
      <c r="I226" s="20"/>
      <c r="J226" s="28"/>
      <c r="K226" s="28"/>
      <c r="L226" s="28"/>
      <c r="M226" s="28"/>
      <c r="N226" s="28"/>
      <c r="O226" s="28"/>
      <c r="P226" s="28"/>
      <c r="Q226" s="28"/>
      <c r="R226" s="28"/>
      <c r="S226" s="28"/>
      <c r="T226" s="28"/>
      <c r="U226" s="28"/>
      <c r="V226" s="28"/>
      <c r="W226" s="28"/>
      <c r="X226" s="28"/>
      <c r="Y226" s="28"/>
      <c r="Z226" s="28"/>
    </row>
    <row r="227" spans="1:26" ht="14">
      <c r="A227" s="28"/>
      <c r="B227" s="28"/>
      <c r="C227" s="5"/>
      <c r="D227" s="28"/>
      <c r="E227" s="28"/>
      <c r="F227" s="28"/>
      <c r="G227" s="28"/>
      <c r="H227" s="28"/>
      <c r="I227" s="20"/>
      <c r="J227" s="28"/>
      <c r="K227" s="28"/>
      <c r="L227" s="28"/>
      <c r="M227" s="28"/>
      <c r="N227" s="28"/>
      <c r="O227" s="28"/>
      <c r="P227" s="28"/>
      <c r="Q227" s="28"/>
      <c r="R227" s="28"/>
      <c r="S227" s="28"/>
      <c r="T227" s="28"/>
      <c r="U227" s="28"/>
      <c r="V227" s="28"/>
      <c r="W227" s="28"/>
      <c r="X227" s="28"/>
      <c r="Y227" s="28"/>
      <c r="Z227" s="28"/>
    </row>
    <row r="228" spans="1:26" ht="14">
      <c r="A228" s="28"/>
      <c r="B228" s="28"/>
      <c r="C228" s="5"/>
      <c r="D228" s="28"/>
      <c r="E228" s="28"/>
      <c r="F228" s="28"/>
      <c r="G228" s="28"/>
      <c r="H228" s="28"/>
      <c r="I228" s="20"/>
      <c r="J228" s="28"/>
      <c r="K228" s="28"/>
      <c r="L228" s="28"/>
      <c r="M228" s="28"/>
      <c r="N228" s="28"/>
      <c r="O228" s="28"/>
      <c r="P228" s="28"/>
      <c r="Q228" s="28"/>
      <c r="R228" s="28"/>
      <c r="S228" s="28"/>
      <c r="T228" s="28"/>
      <c r="U228" s="28"/>
      <c r="V228" s="28"/>
      <c r="W228" s="28"/>
      <c r="X228" s="28"/>
      <c r="Y228" s="28"/>
      <c r="Z228" s="28"/>
    </row>
    <row r="229" spans="1:26" ht="14">
      <c r="A229" s="28"/>
      <c r="B229" s="28"/>
      <c r="C229" s="5"/>
      <c r="D229" s="28"/>
      <c r="E229" s="28"/>
      <c r="F229" s="28"/>
      <c r="G229" s="28"/>
      <c r="H229" s="28"/>
      <c r="I229" s="20"/>
      <c r="J229" s="28"/>
      <c r="K229" s="28"/>
      <c r="L229" s="28"/>
      <c r="M229" s="28"/>
      <c r="N229" s="28"/>
      <c r="O229" s="28"/>
      <c r="P229" s="28"/>
      <c r="Q229" s="28"/>
      <c r="R229" s="28"/>
      <c r="S229" s="28"/>
      <c r="T229" s="28"/>
      <c r="U229" s="28"/>
      <c r="V229" s="28"/>
      <c r="W229" s="28"/>
      <c r="X229" s="28"/>
      <c r="Y229" s="28"/>
      <c r="Z229" s="28"/>
    </row>
    <row r="230" spans="1:26" ht="14">
      <c r="A230" s="28"/>
      <c r="B230" s="28"/>
      <c r="C230" s="5"/>
      <c r="D230" s="28"/>
      <c r="E230" s="28"/>
      <c r="F230" s="28"/>
      <c r="G230" s="28"/>
      <c r="H230" s="28"/>
      <c r="I230" s="20"/>
      <c r="J230" s="28"/>
      <c r="K230" s="28"/>
      <c r="L230" s="28"/>
      <c r="M230" s="28"/>
      <c r="N230" s="28"/>
      <c r="O230" s="28"/>
      <c r="P230" s="28"/>
      <c r="Q230" s="28"/>
      <c r="R230" s="28"/>
      <c r="S230" s="28"/>
      <c r="T230" s="28"/>
      <c r="U230" s="28"/>
      <c r="V230" s="28"/>
      <c r="W230" s="28"/>
      <c r="X230" s="28"/>
      <c r="Y230" s="28"/>
      <c r="Z230" s="28"/>
    </row>
    <row r="231" spans="1:26" ht="14">
      <c r="A231" s="28"/>
      <c r="B231" s="28"/>
      <c r="C231" s="5"/>
      <c r="D231" s="28"/>
      <c r="E231" s="28"/>
      <c r="F231" s="28"/>
      <c r="G231" s="28"/>
      <c r="H231" s="28"/>
      <c r="I231" s="20"/>
      <c r="J231" s="28"/>
      <c r="K231" s="28"/>
      <c r="L231" s="28"/>
      <c r="M231" s="28"/>
      <c r="N231" s="28"/>
      <c r="O231" s="28"/>
      <c r="P231" s="28"/>
      <c r="Q231" s="28"/>
      <c r="R231" s="28"/>
      <c r="S231" s="28"/>
      <c r="T231" s="28"/>
      <c r="U231" s="28"/>
      <c r="V231" s="28"/>
      <c r="W231" s="28"/>
      <c r="X231" s="28"/>
      <c r="Y231" s="28"/>
      <c r="Z231" s="28"/>
    </row>
    <row r="232" spans="1:26" ht="14">
      <c r="A232" s="28"/>
      <c r="B232" s="28"/>
      <c r="C232" s="5"/>
      <c r="D232" s="28"/>
      <c r="E232" s="28"/>
      <c r="F232" s="28"/>
      <c r="G232" s="28"/>
      <c r="H232" s="28"/>
      <c r="I232" s="20"/>
      <c r="J232" s="28"/>
      <c r="K232" s="28"/>
      <c r="L232" s="28"/>
      <c r="M232" s="28"/>
      <c r="N232" s="28"/>
      <c r="O232" s="28"/>
      <c r="P232" s="28"/>
      <c r="Q232" s="28"/>
      <c r="R232" s="28"/>
      <c r="S232" s="28"/>
      <c r="T232" s="28"/>
      <c r="U232" s="28"/>
      <c r="V232" s="28"/>
      <c r="W232" s="28"/>
      <c r="X232" s="28"/>
      <c r="Y232" s="28"/>
      <c r="Z232" s="28"/>
    </row>
    <row r="233" spans="1:26" ht="14">
      <c r="A233" s="28"/>
      <c r="B233" s="28"/>
      <c r="C233" s="5"/>
      <c r="D233" s="28"/>
      <c r="E233" s="28"/>
      <c r="F233" s="28"/>
      <c r="G233" s="28"/>
      <c r="H233" s="28"/>
      <c r="I233" s="20"/>
      <c r="J233" s="28"/>
      <c r="K233" s="28"/>
      <c r="L233" s="28"/>
      <c r="M233" s="28"/>
      <c r="N233" s="28"/>
      <c r="O233" s="28"/>
      <c r="P233" s="28"/>
      <c r="Q233" s="28"/>
      <c r="R233" s="28"/>
      <c r="S233" s="28"/>
      <c r="T233" s="28"/>
      <c r="U233" s="28"/>
      <c r="V233" s="28"/>
      <c r="W233" s="28"/>
      <c r="X233" s="28"/>
      <c r="Y233" s="28"/>
      <c r="Z233" s="28"/>
    </row>
    <row r="234" spans="1:26" ht="14">
      <c r="A234" s="28"/>
      <c r="B234" s="28"/>
      <c r="C234" s="5"/>
      <c r="D234" s="28"/>
      <c r="E234" s="28"/>
      <c r="F234" s="28"/>
      <c r="G234" s="28"/>
      <c r="H234" s="28"/>
      <c r="I234" s="20"/>
      <c r="J234" s="28"/>
      <c r="K234" s="28"/>
      <c r="L234" s="28"/>
      <c r="M234" s="28"/>
      <c r="N234" s="28"/>
      <c r="O234" s="28"/>
      <c r="P234" s="28"/>
      <c r="Q234" s="28"/>
      <c r="R234" s="28"/>
      <c r="S234" s="28"/>
      <c r="T234" s="28"/>
      <c r="U234" s="28"/>
      <c r="V234" s="28"/>
      <c r="W234" s="28"/>
      <c r="X234" s="28"/>
      <c r="Y234" s="28"/>
      <c r="Z234" s="28"/>
    </row>
    <row r="235" spans="1:26" ht="14">
      <c r="A235" s="28"/>
      <c r="B235" s="28"/>
      <c r="C235" s="5"/>
      <c r="D235" s="28"/>
      <c r="E235" s="28"/>
      <c r="F235" s="28"/>
      <c r="G235" s="28"/>
      <c r="H235" s="28"/>
      <c r="I235" s="20"/>
      <c r="J235" s="28"/>
      <c r="K235" s="28"/>
      <c r="L235" s="28"/>
      <c r="M235" s="28"/>
      <c r="N235" s="28"/>
      <c r="O235" s="28"/>
      <c r="P235" s="28"/>
      <c r="Q235" s="28"/>
      <c r="R235" s="28"/>
      <c r="S235" s="28"/>
      <c r="T235" s="28"/>
      <c r="U235" s="28"/>
      <c r="V235" s="28"/>
      <c r="W235" s="28"/>
      <c r="X235" s="28"/>
      <c r="Y235" s="28"/>
      <c r="Z235" s="28"/>
    </row>
    <row r="236" spans="1:26" ht="14">
      <c r="A236" s="28"/>
      <c r="B236" s="28"/>
      <c r="C236" s="5"/>
      <c r="D236" s="28"/>
      <c r="E236" s="28"/>
      <c r="F236" s="28"/>
      <c r="G236" s="28"/>
      <c r="H236" s="28"/>
      <c r="I236" s="20"/>
      <c r="J236" s="28"/>
      <c r="K236" s="28"/>
      <c r="L236" s="28"/>
      <c r="M236" s="28"/>
      <c r="N236" s="28"/>
      <c r="O236" s="28"/>
      <c r="P236" s="28"/>
      <c r="Q236" s="28"/>
      <c r="R236" s="28"/>
      <c r="S236" s="28"/>
      <c r="T236" s="28"/>
      <c r="U236" s="28"/>
      <c r="V236" s="28"/>
      <c r="W236" s="28"/>
      <c r="X236" s="28"/>
      <c r="Y236" s="28"/>
      <c r="Z236" s="28"/>
    </row>
    <row r="237" spans="1:26" ht="14">
      <c r="A237" s="28"/>
      <c r="B237" s="28"/>
      <c r="C237" s="5"/>
      <c r="D237" s="28"/>
      <c r="E237" s="28"/>
      <c r="F237" s="28"/>
      <c r="G237" s="28"/>
      <c r="H237" s="28"/>
      <c r="I237" s="20"/>
      <c r="J237" s="28"/>
      <c r="K237" s="28"/>
      <c r="L237" s="28"/>
      <c r="M237" s="28"/>
      <c r="N237" s="28"/>
      <c r="O237" s="28"/>
      <c r="P237" s="28"/>
      <c r="Q237" s="28"/>
      <c r="R237" s="28"/>
      <c r="S237" s="28"/>
      <c r="T237" s="28"/>
      <c r="U237" s="28"/>
      <c r="V237" s="28"/>
      <c r="W237" s="28"/>
      <c r="X237" s="28"/>
      <c r="Y237" s="28"/>
      <c r="Z237" s="28"/>
    </row>
    <row r="238" spans="1:26" ht="14">
      <c r="A238" s="28"/>
      <c r="B238" s="28"/>
      <c r="C238" s="5"/>
      <c r="D238" s="28"/>
      <c r="E238" s="28"/>
      <c r="F238" s="28"/>
      <c r="G238" s="28"/>
      <c r="H238" s="28"/>
      <c r="I238" s="20"/>
      <c r="J238" s="28"/>
      <c r="K238" s="28"/>
      <c r="L238" s="28"/>
      <c r="M238" s="28"/>
      <c r="N238" s="28"/>
      <c r="O238" s="28"/>
      <c r="P238" s="28"/>
      <c r="Q238" s="28"/>
      <c r="R238" s="28"/>
      <c r="S238" s="28"/>
      <c r="T238" s="28"/>
      <c r="U238" s="28"/>
      <c r="V238" s="28"/>
      <c r="W238" s="28"/>
      <c r="X238" s="28"/>
      <c r="Y238" s="28"/>
      <c r="Z238" s="28"/>
    </row>
    <row r="239" spans="1:26" ht="14">
      <c r="A239" s="28"/>
      <c r="B239" s="28"/>
      <c r="C239" s="5"/>
      <c r="D239" s="28"/>
      <c r="E239" s="28"/>
      <c r="F239" s="28"/>
      <c r="G239" s="28"/>
      <c r="H239" s="28"/>
      <c r="I239" s="20"/>
      <c r="J239" s="28"/>
      <c r="K239" s="28"/>
      <c r="L239" s="28"/>
      <c r="M239" s="28"/>
      <c r="N239" s="28"/>
      <c r="O239" s="28"/>
      <c r="P239" s="28"/>
      <c r="Q239" s="28"/>
      <c r="R239" s="28"/>
      <c r="S239" s="28"/>
      <c r="T239" s="28"/>
      <c r="U239" s="28"/>
      <c r="V239" s="28"/>
      <c r="W239" s="28"/>
      <c r="X239" s="28"/>
      <c r="Y239" s="28"/>
      <c r="Z239" s="28"/>
    </row>
    <row r="240" spans="1:26" ht="14">
      <c r="A240" s="28"/>
      <c r="B240" s="28"/>
      <c r="C240" s="5"/>
      <c r="D240" s="28"/>
      <c r="E240" s="28"/>
      <c r="F240" s="28"/>
      <c r="G240" s="28"/>
      <c r="H240" s="28"/>
      <c r="I240" s="20"/>
      <c r="J240" s="28"/>
      <c r="K240" s="28"/>
      <c r="L240" s="28"/>
      <c r="M240" s="28"/>
      <c r="N240" s="28"/>
      <c r="O240" s="28"/>
      <c r="P240" s="28"/>
      <c r="Q240" s="28"/>
      <c r="R240" s="28"/>
      <c r="S240" s="28"/>
      <c r="T240" s="28"/>
      <c r="U240" s="28"/>
      <c r="V240" s="28"/>
      <c r="W240" s="28"/>
      <c r="X240" s="28"/>
      <c r="Y240" s="28"/>
      <c r="Z240" s="28"/>
    </row>
    <row r="241" spans="1:26" ht="14">
      <c r="A241" s="28"/>
      <c r="B241" s="28"/>
      <c r="C241" s="5"/>
      <c r="D241" s="28"/>
      <c r="E241" s="28"/>
      <c r="F241" s="28"/>
      <c r="G241" s="28"/>
      <c r="H241" s="28"/>
      <c r="I241" s="20"/>
      <c r="J241" s="28"/>
      <c r="K241" s="28"/>
      <c r="L241" s="28"/>
      <c r="M241" s="28"/>
      <c r="N241" s="28"/>
      <c r="O241" s="28"/>
      <c r="P241" s="28"/>
      <c r="Q241" s="28"/>
      <c r="R241" s="28"/>
      <c r="S241" s="28"/>
      <c r="T241" s="28"/>
      <c r="U241" s="28"/>
      <c r="V241" s="28"/>
      <c r="W241" s="28"/>
      <c r="X241" s="28"/>
      <c r="Y241" s="28"/>
      <c r="Z241" s="28"/>
    </row>
    <row r="242" spans="1:26" ht="14">
      <c r="A242" s="28"/>
      <c r="B242" s="28"/>
      <c r="C242" s="5"/>
      <c r="D242" s="28"/>
      <c r="E242" s="28"/>
      <c r="F242" s="28"/>
      <c r="G242" s="28"/>
      <c r="H242" s="28"/>
      <c r="I242" s="20"/>
      <c r="J242" s="28"/>
      <c r="K242" s="28"/>
      <c r="L242" s="28"/>
      <c r="M242" s="28"/>
      <c r="N242" s="28"/>
      <c r="O242" s="28"/>
      <c r="P242" s="28"/>
      <c r="Q242" s="28"/>
      <c r="R242" s="28"/>
      <c r="S242" s="28"/>
      <c r="T242" s="28"/>
      <c r="U242" s="28"/>
      <c r="V242" s="28"/>
      <c r="W242" s="28"/>
      <c r="X242" s="28"/>
      <c r="Y242" s="28"/>
      <c r="Z242" s="28"/>
    </row>
    <row r="243" spans="1:26" ht="14">
      <c r="A243" s="28"/>
      <c r="B243" s="28"/>
      <c r="C243" s="5"/>
      <c r="D243" s="28"/>
      <c r="E243" s="28"/>
      <c r="F243" s="28"/>
      <c r="G243" s="28"/>
      <c r="H243" s="28"/>
      <c r="I243" s="20"/>
      <c r="J243" s="28"/>
      <c r="K243" s="28"/>
      <c r="L243" s="28"/>
      <c r="M243" s="28"/>
      <c r="N243" s="28"/>
      <c r="O243" s="28"/>
      <c r="P243" s="28"/>
      <c r="Q243" s="28"/>
      <c r="R243" s="28"/>
      <c r="S243" s="28"/>
      <c r="T243" s="28"/>
      <c r="U243" s="28"/>
      <c r="V243" s="28"/>
      <c r="W243" s="28"/>
      <c r="X243" s="28"/>
      <c r="Y243" s="28"/>
      <c r="Z243" s="28"/>
    </row>
    <row r="244" spans="1:26" ht="14">
      <c r="A244" s="28"/>
      <c r="B244" s="28"/>
      <c r="C244" s="5"/>
      <c r="D244" s="28"/>
      <c r="E244" s="28"/>
      <c r="F244" s="28"/>
      <c r="G244" s="28"/>
      <c r="H244" s="28"/>
      <c r="I244" s="20"/>
      <c r="J244" s="28"/>
      <c r="K244" s="28"/>
      <c r="L244" s="28"/>
      <c r="M244" s="28"/>
      <c r="N244" s="28"/>
      <c r="O244" s="28"/>
      <c r="P244" s="28"/>
      <c r="Q244" s="28"/>
      <c r="R244" s="28"/>
      <c r="S244" s="28"/>
      <c r="T244" s="28"/>
      <c r="U244" s="28"/>
      <c r="V244" s="28"/>
      <c r="W244" s="28"/>
      <c r="X244" s="28"/>
      <c r="Y244" s="28"/>
      <c r="Z244" s="28"/>
    </row>
    <row r="245" spans="1:26" ht="14">
      <c r="A245" s="28"/>
      <c r="B245" s="28"/>
      <c r="C245" s="5"/>
      <c r="D245" s="28"/>
      <c r="E245" s="28"/>
      <c r="F245" s="28"/>
      <c r="G245" s="28"/>
      <c r="H245" s="28"/>
      <c r="I245" s="20"/>
      <c r="J245" s="28"/>
      <c r="K245" s="28"/>
      <c r="L245" s="28"/>
      <c r="M245" s="28"/>
      <c r="N245" s="28"/>
      <c r="O245" s="28"/>
      <c r="P245" s="28"/>
      <c r="Q245" s="28"/>
      <c r="R245" s="28"/>
      <c r="S245" s="28"/>
      <c r="T245" s="28"/>
      <c r="U245" s="28"/>
      <c r="V245" s="28"/>
      <c r="W245" s="28"/>
      <c r="X245" s="28"/>
      <c r="Y245" s="28"/>
      <c r="Z245" s="28"/>
    </row>
    <row r="246" spans="1:26" ht="14">
      <c r="A246" s="28"/>
      <c r="B246" s="28"/>
      <c r="C246" s="5"/>
      <c r="D246" s="28"/>
      <c r="E246" s="28"/>
      <c r="F246" s="28"/>
      <c r="G246" s="28"/>
      <c r="H246" s="28"/>
      <c r="I246" s="20"/>
      <c r="J246" s="28"/>
      <c r="K246" s="28"/>
      <c r="L246" s="28"/>
      <c r="M246" s="28"/>
      <c r="N246" s="28"/>
      <c r="O246" s="28"/>
      <c r="P246" s="28"/>
      <c r="Q246" s="28"/>
      <c r="R246" s="28"/>
      <c r="S246" s="28"/>
      <c r="T246" s="28"/>
      <c r="U246" s="28"/>
      <c r="V246" s="28"/>
      <c r="W246" s="28"/>
      <c r="X246" s="28"/>
      <c r="Y246" s="28"/>
      <c r="Z246" s="28"/>
    </row>
    <row r="247" spans="1:26" ht="14">
      <c r="A247" s="28"/>
      <c r="B247" s="28"/>
      <c r="C247" s="5"/>
      <c r="D247" s="28"/>
      <c r="E247" s="28"/>
      <c r="F247" s="28"/>
      <c r="G247" s="28"/>
      <c r="H247" s="28"/>
      <c r="I247" s="20"/>
      <c r="J247" s="28"/>
      <c r="K247" s="28"/>
      <c r="L247" s="28"/>
      <c r="M247" s="28"/>
      <c r="N247" s="28"/>
      <c r="O247" s="28"/>
      <c r="P247" s="28"/>
      <c r="Q247" s="28"/>
      <c r="R247" s="28"/>
      <c r="S247" s="28"/>
      <c r="T247" s="28"/>
      <c r="U247" s="28"/>
      <c r="V247" s="28"/>
      <c r="W247" s="28"/>
      <c r="X247" s="28"/>
      <c r="Y247" s="28"/>
      <c r="Z247" s="28"/>
    </row>
    <row r="248" spans="1:26" ht="14">
      <c r="A248" s="28"/>
      <c r="B248" s="28"/>
      <c r="C248" s="5"/>
      <c r="D248" s="28"/>
      <c r="E248" s="28"/>
      <c r="F248" s="28"/>
      <c r="G248" s="28"/>
      <c r="H248" s="28"/>
      <c r="I248" s="20"/>
      <c r="J248" s="28"/>
      <c r="K248" s="28"/>
      <c r="L248" s="28"/>
      <c r="M248" s="28"/>
      <c r="N248" s="28"/>
      <c r="O248" s="28"/>
      <c r="P248" s="28"/>
      <c r="Q248" s="28"/>
      <c r="R248" s="28"/>
      <c r="S248" s="28"/>
      <c r="T248" s="28"/>
      <c r="U248" s="28"/>
      <c r="V248" s="28"/>
      <c r="W248" s="28"/>
      <c r="X248" s="28"/>
      <c r="Y248" s="28"/>
      <c r="Z248" s="28"/>
    </row>
    <row r="249" spans="1:26" ht="14">
      <c r="A249" s="28"/>
      <c r="B249" s="28"/>
      <c r="C249" s="5"/>
      <c r="D249" s="28"/>
      <c r="E249" s="28"/>
      <c r="F249" s="28"/>
      <c r="G249" s="28"/>
      <c r="H249" s="28"/>
      <c r="I249" s="20"/>
      <c r="J249" s="28"/>
      <c r="K249" s="28"/>
      <c r="L249" s="28"/>
      <c r="M249" s="28"/>
      <c r="N249" s="28"/>
      <c r="O249" s="28"/>
      <c r="P249" s="28"/>
      <c r="Q249" s="28"/>
      <c r="R249" s="28"/>
      <c r="S249" s="28"/>
      <c r="T249" s="28"/>
      <c r="U249" s="28"/>
      <c r="V249" s="28"/>
      <c r="W249" s="28"/>
      <c r="X249" s="28"/>
      <c r="Y249" s="28"/>
      <c r="Z249" s="28"/>
    </row>
    <row r="250" spans="1:26" ht="14">
      <c r="A250" s="28"/>
      <c r="B250" s="28"/>
      <c r="C250" s="5"/>
      <c r="D250" s="28"/>
      <c r="E250" s="28"/>
      <c r="F250" s="28"/>
      <c r="G250" s="28"/>
      <c r="H250" s="28"/>
      <c r="I250" s="20"/>
      <c r="J250" s="28"/>
      <c r="K250" s="28"/>
      <c r="L250" s="28"/>
      <c r="M250" s="28"/>
      <c r="N250" s="28"/>
      <c r="O250" s="28"/>
      <c r="P250" s="28"/>
      <c r="Q250" s="28"/>
      <c r="R250" s="28"/>
      <c r="S250" s="28"/>
      <c r="T250" s="28"/>
      <c r="U250" s="28"/>
      <c r="V250" s="28"/>
      <c r="W250" s="28"/>
      <c r="X250" s="28"/>
      <c r="Y250" s="28"/>
      <c r="Z250" s="28"/>
    </row>
    <row r="251" spans="1:26" ht="14">
      <c r="A251" s="28"/>
      <c r="B251" s="28"/>
      <c r="C251" s="5"/>
      <c r="D251" s="28"/>
      <c r="E251" s="28"/>
      <c r="F251" s="28"/>
      <c r="G251" s="28"/>
      <c r="H251" s="28"/>
      <c r="I251" s="20"/>
      <c r="J251" s="28"/>
      <c r="K251" s="28"/>
      <c r="L251" s="28"/>
      <c r="M251" s="28"/>
      <c r="N251" s="28"/>
      <c r="O251" s="28"/>
      <c r="P251" s="28"/>
      <c r="Q251" s="28"/>
      <c r="R251" s="28"/>
      <c r="S251" s="28"/>
      <c r="T251" s="28"/>
      <c r="U251" s="28"/>
      <c r="V251" s="28"/>
      <c r="W251" s="28"/>
      <c r="X251" s="28"/>
      <c r="Y251" s="28"/>
      <c r="Z251" s="28"/>
    </row>
    <row r="252" spans="1:26" ht="14">
      <c r="A252" s="28"/>
      <c r="B252" s="28"/>
      <c r="C252" s="5"/>
      <c r="D252" s="28"/>
      <c r="E252" s="28"/>
      <c r="F252" s="28"/>
      <c r="G252" s="28"/>
      <c r="H252" s="28"/>
      <c r="I252" s="20"/>
      <c r="J252" s="28"/>
      <c r="K252" s="28"/>
      <c r="L252" s="28"/>
      <c r="M252" s="28"/>
      <c r="N252" s="28"/>
      <c r="O252" s="28"/>
      <c r="P252" s="28"/>
      <c r="Q252" s="28"/>
      <c r="R252" s="28"/>
      <c r="S252" s="28"/>
      <c r="T252" s="28"/>
      <c r="U252" s="28"/>
      <c r="V252" s="28"/>
      <c r="W252" s="28"/>
      <c r="X252" s="28"/>
      <c r="Y252" s="28"/>
      <c r="Z252" s="28"/>
    </row>
    <row r="253" spans="1:26" ht="14">
      <c r="A253" s="28"/>
      <c r="B253" s="28"/>
      <c r="C253" s="5"/>
      <c r="D253" s="28"/>
      <c r="E253" s="28"/>
      <c r="F253" s="28"/>
      <c r="G253" s="28"/>
      <c r="H253" s="28"/>
      <c r="I253" s="20"/>
      <c r="J253" s="28"/>
      <c r="K253" s="28"/>
      <c r="L253" s="28"/>
      <c r="M253" s="28"/>
      <c r="N253" s="28"/>
      <c r="O253" s="28"/>
      <c r="P253" s="28"/>
      <c r="Q253" s="28"/>
      <c r="R253" s="28"/>
      <c r="S253" s="28"/>
      <c r="T253" s="28"/>
      <c r="U253" s="28"/>
      <c r="V253" s="28"/>
      <c r="W253" s="28"/>
      <c r="X253" s="28"/>
      <c r="Y253" s="28"/>
      <c r="Z253" s="28"/>
    </row>
    <row r="254" spans="1:26" ht="14">
      <c r="A254" s="28"/>
      <c r="B254" s="28"/>
      <c r="C254" s="5"/>
      <c r="D254" s="28"/>
      <c r="E254" s="28"/>
      <c r="F254" s="28"/>
      <c r="G254" s="28"/>
      <c r="H254" s="28"/>
      <c r="I254" s="20"/>
      <c r="J254" s="28"/>
      <c r="K254" s="28"/>
      <c r="L254" s="28"/>
      <c r="M254" s="28"/>
      <c r="N254" s="28"/>
      <c r="O254" s="28"/>
      <c r="P254" s="28"/>
      <c r="Q254" s="28"/>
      <c r="R254" s="28"/>
      <c r="S254" s="28"/>
      <c r="T254" s="28"/>
      <c r="U254" s="28"/>
      <c r="V254" s="28"/>
      <c r="W254" s="28"/>
      <c r="X254" s="28"/>
      <c r="Y254" s="28"/>
      <c r="Z254" s="28"/>
    </row>
    <row r="255" spans="1:26" ht="14">
      <c r="A255" s="28"/>
      <c r="B255" s="28"/>
      <c r="C255" s="5"/>
      <c r="D255" s="28"/>
      <c r="E255" s="28"/>
      <c r="F255" s="28"/>
      <c r="G255" s="28"/>
      <c r="H255" s="28"/>
      <c r="I255" s="20"/>
      <c r="J255" s="28"/>
      <c r="K255" s="28"/>
      <c r="L255" s="28"/>
      <c r="M255" s="28"/>
      <c r="N255" s="28"/>
      <c r="O255" s="28"/>
      <c r="P255" s="28"/>
      <c r="Q255" s="28"/>
      <c r="R255" s="28"/>
      <c r="S255" s="28"/>
      <c r="T255" s="28"/>
      <c r="U255" s="28"/>
      <c r="V255" s="28"/>
      <c r="W255" s="28"/>
      <c r="X255" s="28"/>
      <c r="Y255" s="28"/>
      <c r="Z255" s="28"/>
    </row>
    <row r="256" spans="1:26" ht="14">
      <c r="A256" s="28"/>
      <c r="B256" s="28"/>
      <c r="C256" s="5"/>
      <c r="D256" s="28"/>
      <c r="E256" s="28"/>
      <c r="F256" s="28"/>
      <c r="G256" s="28"/>
      <c r="H256" s="28"/>
      <c r="I256" s="20"/>
      <c r="J256" s="28"/>
      <c r="K256" s="28"/>
      <c r="L256" s="28"/>
      <c r="M256" s="28"/>
      <c r="N256" s="28"/>
      <c r="O256" s="28"/>
      <c r="P256" s="28"/>
      <c r="Q256" s="28"/>
      <c r="R256" s="28"/>
      <c r="S256" s="28"/>
      <c r="T256" s="28"/>
      <c r="U256" s="28"/>
      <c r="V256" s="28"/>
      <c r="W256" s="28"/>
      <c r="X256" s="28"/>
      <c r="Y256" s="28"/>
      <c r="Z256" s="28"/>
    </row>
    <row r="257" spans="1:26" ht="14">
      <c r="A257" s="28"/>
      <c r="B257" s="28"/>
      <c r="C257" s="5"/>
      <c r="D257" s="28"/>
      <c r="E257" s="28"/>
      <c r="F257" s="28"/>
      <c r="G257" s="28"/>
      <c r="H257" s="28"/>
      <c r="I257" s="20"/>
      <c r="J257" s="28"/>
      <c r="K257" s="28"/>
      <c r="L257" s="28"/>
      <c r="M257" s="28"/>
      <c r="N257" s="28"/>
      <c r="O257" s="28"/>
      <c r="P257" s="28"/>
      <c r="Q257" s="28"/>
      <c r="R257" s="28"/>
      <c r="S257" s="28"/>
      <c r="T257" s="28"/>
      <c r="U257" s="28"/>
      <c r="V257" s="28"/>
      <c r="W257" s="28"/>
      <c r="X257" s="28"/>
      <c r="Y257" s="28"/>
      <c r="Z257" s="28"/>
    </row>
    <row r="258" spans="1:26" ht="14">
      <c r="A258" s="28"/>
      <c r="B258" s="28"/>
      <c r="C258" s="5"/>
      <c r="D258" s="28"/>
      <c r="E258" s="28"/>
      <c r="F258" s="28"/>
      <c r="G258" s="28"/>
      <c r="H258" s="28"/>
      <c r="I258" s="20"/>
      <c r="J258" s="28"/>
      <c r="K258" s="28"/>
      <c r="L258" s="28"/>
      <c r="M258" s="28"/>
      <c r="N258" s="28"/>
      <c r="O258" s="28"/>
      <c r="P258" s="28"/>
      <c r="Q258" s="28"/>
      <c r="R258" s="28"/>
      <c r="S258" s="28"/>
      <c r="T258" s="28"/>
      <c r="U258" s="28"/>
      <c r="V258" s="28"/>
      <c r="W258" s="28"/>
      <c r="X258" s="28"/>
      <c r="Y258" s="28"/>
      <c r="Z258" s="28"/>
    </row>
    <row r="259" spans="1:26" ht="14">
      <c r="A259" s="28"/>
      <c r="B259" s="28"/>
      <c r="C259" s="5"/>
      <c r="D259" s="28"/>
      <c r="E259" s="28"/>
      <c r="F259" s="28"/>
      <c r="G259" s="28"/>
      <c r="H259" s="28"/>
      <c r="I259" s="20"/>
      <c r="J259" s="28"/>
      <c r="K259" s="28"/>
      <c r="L259" s="28"/>
      <c r="M259" s="28"/>
      <c r="N259" s="28"/>
      <c r="O259" s="28"/>
      <c r="P259" s="28"/>
      <c r="Q259" s="28"/>
      <c r="R259" s="28"/>
      <c r="S259" s="28"/>
      <c r="T259" s="28"/>
      <c r="U259" s="28"/>
      <c r="V259" s="28"/>
      <c r="W259" s="28"/>
      <c r="X259" s="28"/>
      <c r="Y259" s="28"/>
      <c r="Z259" s="28"/>
    </row>
    <row r="260" spans="1:26" ht="14">
      <c r="A260" s="28"/>
      <c r="B260" s="28"/>
      <c r="C260" s="5"/>
      <c r="D260" s="28"/>
      <c r="E260" s="28"/>
      <c r="F260" s="28"/>
      <c r="G260" s="28"/>
      <c r="H260" s="28"/>
      <c r="I260" s="20"/>
      <c r="J260" s="28"/>
      <c r="K260" s="28"/>
      <c r="L260" s="28"/>
      <c r="M260" s="28"/>
      <c r="N260" s="28"/>
      <c r="O260" s="28"/>
      <c r="P260" s="28"/>
      <c r="Q260" s="28"/>
      <c r="R260" s="28"/>
      <c r="S260" s="28"/>
      <c r="T260" s="28"/>
      <c r="U260" s="28"/>
      <c r="V260" s="28"/>
      <c r="W260" s="28"/>
      <c r="X260" s="28"/>
      <c r="Y260" s="28"/>
      <c r="Z260" s="28"/>
    </row>
    <row r="261" spans="1:26" ht="14">
      <c r="A261" s="28"/>
      <c r="B261" s="28"/>
      <c r="C261" s="5"/>
      <c r="D261" s="28"/>
      <c r="E261" s="28"/>
      <c r="F261" s="28"/>
      <c r="G261" s="28"/>
      <c r="H261" s="28"/>
      <c r="I261" s="20"/>
      <c r="J261" s="28"/>
      <c r="K261" s="28"/>
      <c r="L261" s="28"/>
      <c r="M261" s="28"/>
      <c r="N261" s="28"/>
      <c r="O261" s="28"/>
      <c r="P261" s="28"/>
      <c r="Q261" s="28"/>
      <c r="R261" s="28"/>
      <c r="S261" s="28"/>
      <c r="T261" s="28"/>
      <c r="U261" s="28"/>
      <c r="V261" s="28"/>
      <c r="W261" s="28"/>
      <c r="X261" s="28"/>
      <c r="Y261" s="28"/>
      <c r="Z261" s="28"/>
    </row>
    <row r="262" spans="1:26" ht="14">
      <c r="A262" s="28"/>
      <c r="B262" s="28"/>
      <c r="C262" s="5"/>
      <c r="D262" s="28"/>
      <c r="E262" s="28"/>
      <c r="F262" s="28"/>
      <c r="G262" s="28"/>
      <c r="H262" s="28"/>
      <c r="I262" s="20"/>
      <c r="J262" s="28"/>
      <c r="K262" s="28"/>
      <c r="L262" s="28"/>
      <c r="M262" s="28"/>
      <c r="N262" s="28"/>
      <c r="O262" s="28"/>
      <c r="P262" s="28"/>
      <c r="Q262" s="28"/>
      <c r="R262" s="28"/>
      <c r="S262" s="28"/>
      <c r="T262" s="28"/>
      <c r="U262" s="28"/>
      <c r="V262" s="28"/>
      <c r="W262" s="28"/>
      <c r="X262" s="28"/>
      <c r="Y262" s="28"/>
      <c r="Z262" s="28"/>
    </row>
    <row r="263" spans="1:26" ht="14">
      <c r="A263" s="28"/>
      <c r="B263" s="28"/>
      <c r="C263" s="5"/>
      <c r="D263" s="28"/>
      <c r="E263" s="28"/>
      <c r="F263" s="28"/>
      <c r="G263" s="28"/>
      <c r="H263" s="28"/>
      <c r="I263" s="20"/>
      <c r="J263" s="28"/>
      <c r="K263" s="28"/>
      <c r="L263" s="28"/>
      <c r="M263" s="28"/>
      <c r="N263" s="28"/>
      <c r="O263" s="28"/>
      <c r="P263" s="28"/>
      <c r="Q263" s="28"/>
      <c r="R263" s="28"/>
      <c r="S263" s="28"/>
      <c r="T263" s="28"/>
      <c r="U263" s="28"/>
      <c r="V263" s="28"/>
      <c r="W263" s="28"/>
      <c r="X263" s="28"/>
      <c r="Y263" s="28"/>
      <c r="Z263" s="28"/>
    </row>
    <row r="264" spans="1:26" ht="14">
      <c r="A264" s="28"/>
      <c r="B264" s="28"/>
      <c r="C264" s="5"/>
      <c r="D264" s="28"/>
      <c r="E264" s="28"/>
      <c r="F264" s="28"/>
      <c r="G264" s="28"/>
      <c r="H264" s="28"/>
      <c r="I264" s="20"/>
      <c r="J264" s="28"/>
      <c r="K264" s="28"/>
      <c r="L264" s="28"/>
      <c r="M264" s="28"/>
      <c r="N264" s="28"/>
      <c r="O264" s="28"/>
      <c r="P264" s="28"/>
      <c r="Q264" s="28"/>
      <c r="R264" s="28"/>
      <c r="S264" s="28"/>
      <c r="T264" s="28"/>
      <c r="U264" s="28"/>
      <c r="V264" s="28"/>
      <c r="W264" s="28"/>
      <c r="X264" s="28"/>
      <c r="Y264" s="28"/>
      <c r="Z264" s="28"/>
    </row>
    <row r="265" spans="1:26" ht="14">
      <c r="A265" s="28"/>
      <c r="B265" s="28"/>
      <c r="C265" s="5"/>
      <c r="D265" s="28"/>
      <c r="E265" s="28"/>
      <c r="F265" s="28"/>
      <c r="G265" s="28"/>
      <c r="H265" s="28"/>
      <c r="I265" s="20"/>
      <c r="J265" s="28"/>
      <c r="K265" s="28"/>
      <c r="L265" s="28"/>
      <c r="M265" s="28"/>
      <c r="N265" s="28"/>
      <c r="O265" s="28"/>
      <c r="P265" s="28"/>
      <c r="Q265" s="28"/>
      <c r="R265" s="28"/>
      <c r="S265" s="28"/>
      <c r="T265" s="28"/>
      <c r="U265" s="28"/>
      <c r="V265" s="28"/>
      <c r="W265" s="28"/>
      <c r="X265" s="28"/>
      <c r="Y265" s="28"/>
      <c r="Z265" s="28"/>
    </row>
    <row r="266" spans="1:26" ht="14">
      <c r="A266" s="28"/>
      <c r="B266" s="28"/>
      <c r="C266" s="5"/>
      <c r="D266" s="28"/>
      <c r="E266" s="28"/>
      <c r="F266" s="28"/>
      <c r="G266" s="28"/>
      <c r="H266" s="28"/>
      <c r="I266" s="20"/>
      <c r="J266" s="28"/>
      <c r="K266" s="28"/>
      <c r="L266" s="28"/>
      <c r="M266" s="28"/>
      <c r="N266" s="28"/>
      <c r="O266" s="28"/>
      <c r="P266" s="28"/>
      <c r="Q266" s="28"/>
      <c r="R266" s="28"/>
      <c r="S266" s="28"/>
      <c r="T266" s="28"/>
      <c r="U266" s="28"/>
      <c r="V266" s="28"/>
      <c r="W266" s="28"/>
      <c r="X266" s="28"/>
      <c r="Y266" s="28"/>
      <c r="Z266" s="28"/>
    </row>
    <row r="267" spans="1:26" ht="14">
      <c r="A267" s="28"/>
      <c r="B267" s="28"/>
      <c r="C267" s="5"/>
      <c r="D267" s="28"/>
      <c r="E267" s="28"/>
      <c r="F267" s="28"/>
      <c r="G267" s="28"/>
      <c r="H267" s="28"/>
      <c r="I267" s="20"/>
      <c r="J267" s="28"/>
      <c r="K267" s="28"/>
      <c r="L267" s="28"/>
      <c r="M267" s="28"/>
      <c r="N267" s="28"/>
      <c r="O267" s="28"/>
      <c r="P267" s="28"/>
      <c r="Q267" s="28"/>
      <c r="R267" s="28"/>
      <c r="S267" s="28"/>
      <c r="T267" s="28"/>
      <c r="U267" s="28"/>
      <c r="V267" s="28"/>
      <c r="W267" s="28"/>
      <c r="X267" s="28"/>
      <c r="Y267" s="28"/>
      <c r="Z267" s="28"/>
    </row>
    <row r="268" spans="1:26" ht="14">
      <c r="A268" s="28"/>
      <c r="B268" s="28"/>
      <c r="C268" s="5"/>
      <c r="D268" s="28"/>
      <c r="E268" s="28"/>
      <c r="F268" s="28"/>
      <c r="G268" s="28"/>
      <c r="H268" s="28"/>
      <c r="I268" s="20"/>
      <c r="J268" s="28"/>
      <c r="K268" s="28"/>
      <c r="L268" s="28"/>
      <c r="M268" s="28"/>
      <c r="N268" s="28"/>
      <c r="O268" s="28"/>
      <c r="P268" s="28"/>
      <c r="Q268" s="28"/>
      <c r="R268" s="28"/>
      <c r="S268" s="28"/>
      <c r="T268" s="28"/>
      <c r="U268" s="28"/>
      <c r="V268" s="28"/>
      <c r="W268" s="28"/>
      <c r="X268" s="28"/>
      <c r="Y268" s="28"/>
      <c r="Z268" s="28"/>
    </row>
    <row r="269" spans="1:26" ht="14">
      <c r="A269" s="28"/>
      <c r="B269" s="28"/>
      <c r="C269" s="5"/>
      <c r="D269" s="28"/>
      <c r="E269" s="28"/>
      <c r="F269" s="28"/>
      <c r="G269" s="28"/>
      <c r="H269" s="28"/>
      <c r="I269" s="20"/>
      <c r="J269" s="28"/>
      <c r="K269" s="28"/>
      <c r="L269" s="28"/>
      <c r="M269" s="28"/>
      <c r="N269" s="28"/>
      <c r="O269" s="28"/>
      <c r="P269" s="28"/>
      <c r="Q269" s="28"/>
      <c r="R269" s="28"/>
      <c r="S269" s="28"/>
      <c r="T269" s="28"/>
      <c r="U269" s="28"/>
      <c r="V269" s="28"/>
      <c r="W269" s="28"/>
      <c r="X269" s="28"/>
      <c r="Y269" s="28"/>
      <c r="Z269" s="28"/>
    </row>
    <row r="270" spans="1:26" ht="14">
      <c r="A270" s="28"/>
      <c r="B270" s="28"/>
      <c r="C270" s="5"/>
      <c r="D270" s="28"/>
      <c r="E270" s="28"/>
      <c r="F270" s="28"/>
      <c r="G270" s="28"/>
      <c r="H270" s="28"/>
      <c r="I270" s="20"/>
      <c r="J270" s="28"/>
      <c r="K270" s="28"/>
      <c r="L270" s="28"/>
      <c r="M270" s="28"/>
      <c r="N270" s="28"/>
      <c r="O270" s="28"/>
      <c r="P270" s="28"/>
      <c r="Q270" s="28"/>
      <c r="R270" s="28"/>
      <c r="S270" s="28"/>
      <c r="T270" s="28"/>
      <c r="U270" s="28"/>
      <c r="V270" s="28"/>
      <c r="W270" s="28"/>
      <c r="X270" s="28"/>
      <c r="Y270" s="28"/>
      <c r="Z270" s="28"/>
    </row>
    <row r="271" spans="1:26" ht="14">
      <c r="A271" s="28"/>
      <c r="B271" s="28"/>
      <c r="C271" s="5"/>
      <c r="D271" s="28"/>
      <c r="E271" s="28"/>
      <c r="F271" s="28"/>
      <c r="G271" s="28"/>
      <c r="H271" s="28"/>
      <c r="I271" s="20"/>
      <c r="J271" s="28"/>
      <c r="K271" s="28"/>
      <c r="L271" s="28"/>
      <c r="M271" s="28"/>
      <c r="N271" s="28"/>
      <c r="O271" s="28"/>
      <c r="P271" s="28"/>
      <c r="Q271" s="28"/>
      <c r="R271" s="28"/>
      <c r="S271" s="28"/>
      <c r="T271" s="28"/>
      <c r="U271" s="28"/>
      <c r="V271" s="28"/>
      <c r="W271" s="28"/>
      <c r="X271" s="28"/>
      <c r="Y271" s="28"/>
      <c r="Z271" s="28"/>
    </row>
    <row r="272" spans="1:26" ht="14">
      <c r="A272" s="28"/>
      <c r="B272" s="28"/>
      <c r="C272" s="5"/>
      <c r="D272" s="28"/>
      <c r="E272" s="28"/>
      <c r="F272" s="28"/>
      <c r="G272" s="28"/>
      <c r="H272" s="28"/>
      <c r="I272" s="20"/>
      <c r="J272" s="28"/>
      <c r="K272" s="28"/>
      <c r="L272" s="28"/>
      <c r="M272" s="28"/>
      <c r="N272" s="28"/>
      <c r="O272" s="28"/>
      <c r="P272" s="28"/>
      <c r="Q272" s="28"/>
      <c r="R272" s="28"/>
      <c r="S272" s="28"/>
      <c r="T272" s="28"/>
      <c r="U272" s="28"/>
      <c r="V272" s="28"/>
      <c r="W272" s="28"/>
      <c r="X272" s="28"/>
      <c r="Y272" s="28"/>
      <c r="Z272" s="28"/>
    </row>
    <row r="273" spans="1:26" ht="14">
      <c r="A273" s="28"/>
      <c r="B273" s="28"/>
      <c r="C273" s="5"/>
      <c r="D273" s="28"/>
      <c r="E273" s="28"/>
      <c r="F273" s="28"/>
      <c r="G273" s="28"/>
      <c r="H273" s="28"/>
      <c r="I273" s="20"/>
      <c r="J273" s="28"/>
      <c r="K273" s="28"/>
      <c r="L273" s="28"/>
      <c r="M273" s="28"/>
      <c r="N273" s="28"/>
      <c r="O273" s="28"/>
      <c r="P273" s="28"/>
      <c r="Q273" s="28"/>
      <c r="R273" s="28"/>
      <c r="S273" s="28"/>
      <c r="T273" s="28"/>
      <c r="U273" s="28"/>
      <c r="V273" s="28"/>
      <c r="W273" s="28"/>
      <c r="X273" s="28"/>
      <c r="Y273" s="28"/>
      <c r="Z273" s="28"/>
    </row>
    <row r="274" spans="1:26" ht="14">
      <c r="A274" s="28"/>
      <c r="B274" s="28"/>
      <c r="C274" s="5"/>
      <c r="D274" s="28"/>
      <c r="E274" s="28"/>
      <c r="F274" s="28"/>
      <c r="G274" s="28"/>
      <c r="H274" s="28"/>
      <c r="I274" s="20"/>
      <c r="J274" s="28"/>
      <c r="K274" s="28"/>
      <c r="L274" s="28"/>
      <c r="M274" s="28"/>
      <c r="N274" s="28"/>
      <c r="O274" s="28"/>
      <c r="P274" s="28"/>
      <c r="Q274" s="28"/>
      <c r="R274" s="28"/>
      <c r="S274" s="28"/>
      <c r="T274" s="28"/>
      <c r="U274" s="28"/>
      <c r="V274" s="28"/>
      <c r="W274" s="28"/>
      <c r="X274" s="28"/>
      <c r="Y274" s="28"/>
      <c r="Z274" s="28"/>
    </row>
    <row r="275" spans="1:26" ht="14">
      <c r="A275" s="28"/>
      <c r="B275" s="28"/>
      <c r="C275" s="5"/>
      <c r="D275" s="28"/>
      <c r="E275" s="28"/>
      <c r="F275" s="28"/>
      <c r="G275" s="28"/>
      <c r="H275" s="28"/>
      <c r="I275" s="20"/>
      <c r="J275" s="28"/>
      <c r="K275" s="28"/>
      <c r="L275" s="28"/>
      <c r="M275" s="28"/>
      <c r="N275" s="28"/>
      <c r="O275" s="28"/>
      <c r="P275" s="28"/>
      <c r="Q275" s="28"/>
      <c r="R275" s="28"/>
      <c r="S275" s="28"/>
      <c r="T275" s="28"/>
      <c r="U275" s="28"/>
      <c r="V275" s="28"/>
      <c r="W275" s="28"/>
      <c r="X275" s="28"/>
      <c r="Y275" s="28"/>
      <c r="Z275" s="28"/>
    </row>
    <row r="276" spans="1:26" ht="14">
      <c r="A276" s="28"/>
      <c r="B276" s="28"/>
      <c r="C276" s="5"/>
      <c r="D276" s="28"/>
      <c r="E276" s="28"/>
      <c r="F276" s="28"/>
      <c r="G276" s="28"/>
      <c r="H276" s="28"/>
      <c r="I276" s="20"/>
      <c r="J276" s="28"/>
      <c r="K276" s="28"/>
      <c r="L276" s="28"/>
      <c r="M276" s="28"/>
      <c r="N276" s="28"/>
      <c r="O276" s="28"/>
      <c r="P276" s="28"/>
      <c r="Q276" s="28"/>
      <c r="R276" s="28"/>
      <c r="S276" s="28"/>
      <c r="T276" s="28"/>
      <c r="U276" s="28"/>
      <c r="V276" s="28"/>
      <c r="W276" s="28"/>
      <c r="X276" s="28"/>
      <c r="Y276" s="28"/>
      <c r="Z276" s="28"/>
    </row>
    <row r="277" spans="1:26" ht="14">
      <c r="A277" s="28"/>
      <c r="B277" s="28"/>
      <c r="C277" s="5"/>
      <c r="D277" s="28"/>
      <c r="E277" s="28"/>
      <c r="F277" s="28"/>
      <c r="G277" s="28"/>
      <c r="H277" s="28"/>
      <c r="I277" s="20"/>
      <c r="J277" s="28"/>
      <c r="K277" s="28"/>
      <c r="L277" s="28"/>
      <c r="M277" s="28"/>
      <c r="N277" s="28"/>
      <c r="O277" s="28"/>
      <c r="P277" s="28"/>
      <c r="Q277" s="28"/>
      <c r="R277" s="28"/>
      <c r="S277" s="28"/>
      <c r="T277" s="28"/>
      <c r="U277" s="28"/>
      <c r="V277" s="28"/>
      <c r="W277" s="28"/>
      <c r="X277" s="28"/>
      <c r="Y277" s="28"/>
      <c r="Z277" s="28"/>
    </row>
    <row r="278" spans="1:26" ht="14">
      <c r="A278" s="28"/>
      <c r="B278" s="28"/>
      <c r="C278" s="5"/>
      <c r="D278" s="28"/>
      <c r="E278" s="28"/>
      <c r="F278" s="28"/>
      <c r="G278" s="28"/>
      <c r="H278" s="28"/>
      <c r="I278" s="20"/>
      <c r="J278" s="28"/>
      <c r="K278" s="28"/>
      <c r="L278" s="28"/>
      <c r="M278" s="28"/>
      <c r="N278" s="28"/>
      <c r="O278" s="28"/>
      <c r="P278" s="28"/>
      <c r="Q278" s="28"/>
      <c r="R278" s="28"/>
      <c r="S278" s="28"/>
      <c r="T278" s="28"/>
      <c r="U278" s="28"/>
      <c r="V278" s="28"/>
      <c r="W278" s="28"/>
      <c r="X278" s="28"/>
      <c r="Y278" s="28"/>
      <c r="Z278" s="28"/>
    </row>
    <row r="279" spans="1:26" ht="14">
      <c r="A279" s="28"/>
      <c r="B279" s="28"/>
      <c r="C279" s="5"/>
      <c r="D279" s="28"/>
      <c r="E279" s="28"/>
      <c r="F279" s="28"/>
      <c r="G279" s="28"/>
      <c r="H279" s="28"/>
      <c r="I279" s="20"/>
      <c r="J279" s="28"/>
      <c r="K279" s="28"/>
      <c r="L279" s="28"/>
      <c r="M279" s="28"/>
      <c r="N279" s="28"/>
      <c r="O279" s="28"/>
      <c r="P279" s="28"/>
      <c r="Q279" s="28"/>
      <c r="R279" s="28"/>
      <c r="S279" s="28"/>
      <c r="T279" s="28"/>
      <c r="U279" s="28"/>
      <c r="V279" s="28"/>
      <c r="W279" s="28"/>
      <c r="X279" s="28"/>
      <c r="Y279" s="28"/>
      <c r="Z279" s="28"/>
    </row>
    <row r="280" spans="1:26" ht="14">
      <c r="A280" s="28"/>
      <c r="B280" s="28"/>
      <c r="C280" s="5"/>
      <c r="D280" s="28"/>
      <c r="E280" s="28"/>
      <c r="F280" s="28"/>
      <c r="G280" s="28"/>
      <c r="H280" s="28"/>
      <c r="I280" s="20"/>
      <c r="J280" s="28"/>
      <c r="K280" s="28"/>
      <c r="L280" s="28"/>
      <c r="M280" s="28"/>
      <c r="N280" s="28"/>
      <c r="O280" s="28"/>
      <c r="P280" s="28"/>
      <c r="Q280" s="28"/>
      <c r="R280" s="28"/>
      <c r="S280" s="28"/>
      <c r="T280" s="28"/>
      <c r="U280" s="28"/>
      <c r="V280" s="28"/>
      <c r="W280" s="28"/>
      <c r="X280" s="28"/>
      <c r="Y280" s="28"/>
      <c r="Z280" s="28"/>
    </row>
    <row r="281" spans="1:26" ht="14">
      <c r="A281" s="28"/>
      <c r="B281" s="28"/>
      <c r="C281" s="5"/>
      <c r="D281" s="28"/>
      <c r="E281" s="28"/>
      <c r="F281" s="28"/>
      <c r="G281" s="28"/>
      <c r="H281" s="28"/>
      <c r="I281" s="20"/>
      <c r="J281" s="28"/>
      <c r="K281" s="28"/>
      <c r="L281" s="28"/>
      <c r="M281" s="28"/>
      <c r="N281" s="28"/>
      <c r="O281" s="28"/>
      <c r="P281" s="28"/>
      <c r="Q281" s="28"/>
      <c r="R281" s="28"/>
      <c r="S281" s="28"/>
      <c r="T281" s="28"/>
      <c r="U281" s="28"/>
      <c r="V281" s="28"/>
      <c r="W281" s="28"/>
      <c r="X281" s="28"/>
      <c r="Y281" s="28"/>
      <c r="Z281" s="28"/>
    </row>
    <row r="282" spans="1:26" ht="14">
      <c r="A282" s="28"/>
      <c r="B282" s="28"/>
      <c r="C282" s="5"/>
      <c r="D282" s="28"/>
      <c r="E282" s="28"/>
      <c r="F282" s="28"/>
      <c r="G282" s="28"/>
      <c r="H282" s="28"/>
      <c r="I282" s="20"/>
      <c r="J282" s="28"/>
      <c r="K282" s="28"/>
      <c r="L282" s="28"/>
      <c r="M282" s="28"/>
      <c r="N282" s="28"/>
      <c r="O282" s="28"/>
      <c r="P282" s="28"/>
      <c r="Q282" s="28"/>
      <c r="R282" s="28"/>
      <c r="S282" s="28"/>
      <c r="T282" s="28"/>
      <c r="U282" s="28"/>
      <c r="V282" s="28"/>
      <c r="W282" s="28"/>
      <c r="X282" s="28"/>
      <c r="Y282" s="28"/>
      <c r="Z282" s="28"/>
    </row>
    <row r="283" spans="1:26" ht="14">
      <c r="A283" s="28"/>
      <c r="B283" s="28"/>
      <c r="C283" s="5"/>
      <c r="D283" s="28"/>
      <c r="E283" s="28"/>
      <c r="F283" s="28"/>
      <c r="G283" s="28"/>
      <c r="H283" s="28"/>
      <c r="I283" s="20"/>
      <c r="J283" s="28"/>
      <c r="K283" s="28"/>
      <c r="L283" s="28"/>
      <c r="M283" s="28"/>
      <c r="N283" s="28"/>
      <c r="O283" s="28"/>
      <c r="P283" s="28"/>
      <c r="Q283" s="28"/>
      <c r="R283" s="28"/>
      <c r="S283" s="28"/>
      <c r="T283" s="28"/>
      <c r="U283" s="28"/>
      <c r="V283" s="28"/>
      <c r="W283" s="28"/>
      <c r="X283" s="28"/>
      <c r="Y283" s="28"/>
      <c r="Z283" s="28"/>
    </row>
    <row r="284" spans="1:26" ht="14">
      <c r="A284" s="28"/>
      <c r="B284" s="28"/>
      <c r="C284" s="5"/>
      <c r="D284" s="28"/>
      <c r="E284" s="28"/>
      <c r="F284" s="28"/>
      <c r="G284" s="28"/>
      <c r="H284" s="28"/>
      <c r="I284" s="20"/>
      <c r="J284" s="28"/>
      <c r="K284" s="28"/>
      <c r="L284" s="28"/>
      <c r="M284" s="28"/>
      <c r="N284" s="28"/>
      <c r="O284" s="28"/>
      <c r="P284" s="28"/>
      <c r="Q284" s="28"/>
      <c r="R284" s="28"/>
      <c r="S284" s="28"/>
      <c r="T284" s="28"/>
      <c r="U284" s="28"/>
      <c r="V284" s="28"/>
      <c r="W284" s="28"/>
      <c r="X284" s="28"/>
      <c r="Y284" s="28"/>
      <c r="Z284" s="28"/>
    </row>
    <row r="285" spans="1:26" ht="14">
      <c r="A285" s="28"/>
      <c r="B285" s="28"/>
      <c r="C285" s="5"/>
      <c r="D285" s="28"/>
      <c r="E285" s="28"/>
      <c r="F285" s="28"/>
      <c r="G285" s="28"/>
      <c r="H285" s="28"/>
      <c r="I285" s="20"/>
      <c r="J285" s="28"/>
      <c r="K285" s="28"/>
      <c r="L285" s="28"/>
      <c r="M285" s="28"/>
      <c r="N285" s="28"/>
      <c r="O285" s="28"/>
      <c r="P285" s="28"/>
      <c r="Q285" s="28"/>
      <c r="R285" s="28"/>
      <c r="S285" s="28"/>
      <c r="T285" s="28"/>
      <c r="U285" s="28"/>
      <c r="V285" s="28"/>
      <c r="W285" s="28"/>
      <c r="X285" s="28"/>
      <c r="Y285" s="28"/>
      <c r="Z285" s="28"/>
    </row>
    <row r="286" spans="1:26" ht="14">
      <c r="A286" s="28"/>
      <c r="B286" s="28"/>
      <c r="C286" s="5"/>
      <c r="D286" s="28"/>
      <c r="E286" s="28"/>
      <c r="F286" s="28"/>
      <c r="G286" s="28"/>
      <c r="H286" s="28"/>
      <c r="I286" s="20"/>
      <c r="J286" s="28"/>
      <c r="K286" s="28"/>
      <c r="L286" s="28"/>
      <c r="M286" s="28"/>
      <c r="N286" s="28"/>
      <c r="O286" s="28"/>
      <c r="P286" s="28"/>
      <c r="Q286" s="28"/>
      <c r="R286" s="28"/>
      <c r="S286" s="28"/>
      <c r="T286" s="28"/>
      <c r="U286" s="28"/>
      <c r="V286" s="28"/>
      <c r="W286" s="28"/>
      <c r="X286" s="28"/>
      <c r="Y286" s="28"/>
      <c r="Z286" s="28"/>
    </row>
    <row r="287" spans="1:26" ht="14">
      <c r="A287" s="28"/>
      <c r="B287" s="28"/>
      <c r="C287" s="5"/>
      <c r="D287" s="28"/>
      <c r="E287" s="28"/>
      <c r="F287" s="28"/>
      <c r="G287" s="28"/>
      <c r="H287" s="28"/>
      <c r="I287" s="20"/>
      <c r="J287" s="28"/>
      <c r="K287" s="28"/>
      <c r="L287" s="28"/>
      <c r="M287" s="28"/>
      <c r="N287" s="28"/>
      <c r="O287" s="28"/>
      <c r="P287" s="28"/>
      <c r="Q287" s="28"/>
      <c r="R287" s="28"/>
      <c r="S287" s="28"/>
      <c r="T287" s="28"/>
      <c r="U287" s="28"/>
      <c r="V287" s="28"/>
      <c r="W287" s="28"/>
      <c r="X287" s="28"/>
      <c r="Y287" s="28"/>
      <c r="Z287" s="28"/>
    </row>
    <row r="288" spans="1:26" ht="14">
      <c r="A288" s="28"/>
      <c r="B288" s="28"/>
      <c r="C288" s="5"/>
      <c r="D288" s="28"/>
      <c r="E288" s="28"/>
      <c r="F288" s="28"/>
      <c r="G288" s="28"/>
      <c r="H288" s="28"/>
      <c r="I288" s="20"/>
      <c r="J288" s="28"/>
      <c r="K288" s="28"/>
      <c r="L288" s="28"/>
      <c r="M288" s="28"/>
      <c r="N288" s="28"/>
      <c r="O288" s="28"/>
      <c r="P288" s="28"/>
      <c r="Q288" s="28"/>
      <c r="R288" s="28"/>
      <c r="S288" s="28"/>
      <c r="T288" s="28"/>
      <c r="U288" s="28"/>
      <c r="V288" s="28"/>
      <c r="W288" s="28"/>
      <c r="X288" s="28"/>
      <c r="Y288" s="28"/>
      <c r="Z288" s="28"/>
    </row>
    <row r="289" spans="1:26" ht="14">
      <c r="A289" s="28"/>
      <c r="B289" s="28"/>
      <c r="C289" s="5"/>
      <c r="D289" s="28"/>
      <c r="E289" s="28"/>
      <c r="F289" s="28"/>
      <c r="G289" s="28"/>
      <c r="H289" s="28"/>
      <c r="I289" s="20"/>
      <c r="J289" s="28"/>
      <c r="K289" s="28"/>
      <c r="L289" s="28"/>
      <c r="M289" s="28"/>
      <c r="N289" s="28"/>
      <c r="O289" s="28"/>
      <c r="P289" s="28"/>
      <c r="Q289" s="28"/>
      <c r="R289" s="28"/>
      <c r="S289" s="28"/>
      <c r="T289" s="28"/>
      <c r="U289" s="28"/>
      <c r="V289" s="28"/>
      <c r="W289" s="28"/>
      <c r="X289" s="28"/>
      <c r="Y289" s="28"/>
      <c r="Z289" s="28"/>
    </row>
    <row r="290" spans="1:26" ht="14">
      <c r="A290" s="28"/>
      <c r="B290" s="28"/>
      <c r="C290" s="5"/>
      <c r="D290" s="28"/>
      <c r="E290" s="28"/>
      <c r="F290" s="28"/>
      <c r="G290" s="28"/>
      <c r="H290" s="28"/>
      <c r="I290" s="20"/>
      <c r="J290" s="28"/>
      <c r="K290" s="28"/>
      <c r="L290" s="28"/>
      <c r="M290" s="28"/>
      <c r="N290" s="28"/>
      <c r="O290" s="28"/>
      <c r="P290" s="28"/>
      <c r="Q290" s="28"/>
      <c r="R290" s="28"/>
      <c r="S290" s="28"/>
      <c r="T290" s="28"/>
      <c r="U290" s="28"/>
      <c r="V290" s="28"/>
      <c r="W290" s="28"/>
      <c r="X290" s="28"/>
      <c r="Y290" s="28"/>
      <c r="Z290" s="28"/>
    </row>
    <row r="291" spans="1:26" ht="14">
      <c r="A291" s="28"/>
      <c r="B291" s="28"/>
      <c r="C291" s="5"/>
      <c r="D291" s="28"/>
      <c r="E291" s="28"/>
      <c r="F291" s="28"/>
      <c r="G291" s="28"/>
      <c r="H291" s="28"/>
      <c r="I291" s="20"/>
      <c r="J291" s="28"/>
      <c r="K291" s="28"/>
      <c r="L291" s="28"/>
      <c r="M291" s="28"/>
      <c r="N291" s="28"/>
      <c r="O291" s="28"/>
      <c r="P291" s="28"/>
      <c r="Q291" s="28"/>
      <c r="R291" s="28"/>
      <c r="S291" s="28"/>
      <c r="T291" s="28"/>
      <c r="U291" s="28"/>
      <c r="V291" s="28"/>
      <c r="W291" s="28"/>
      <c r="X291" s="28"/>
      <c r="Y291" s="28"/>
      <c r="Z291" s="28"/>
    </row>
    <row r="292" spans="1:26" ht="14">
      <c r="A292" s="28"/>
      <c r="B292" s="28"/>
      <c r="C292" s="5"/>
      <c r="D292" s="28"/>
      <c r="E292" s="28"/>
      <c r="F292" s="28"/>
      <c r="G292" s="28"/>
      <c r="H292" s="28"/>
      <c r="I292" s="20"/>
      <c r="J292" s="28"/>
      <c r="K292" s="28"/>
      <c r="L292" s="28"/>
      <c r="M292" s="28"/>
      <c r="N292" s="28"/>
      <c r="O292" s="28"/>
      <c r="P292" s="28"/>
      <c r="Q292" s="28"/>
      <c r="R292" s="28"/>
      <c r="S292" s="28"/>
      <c r="T292" s="28"/>
      <c r="U292" s="28"/>
      <c r="V292" s="28"/>
      <c r="W292" s="28"/>
      <c r="X292" s="28"/>
      <c r="Y292" s="28"/>
      <c r="Z292" s="28"/>
    </row>
    <row r="293" spans="1:26" ht="14">
      <c r="A293" s="28"/>
      <c r="B293" s="28"/>
      <c r="C293" s="5"/>
      <c r="D293" s="28"/>
      <c r="E293" s="28"/>
      <c r="F293" s="28"/>
      <c r="G293" s="28"/>
      <c r="H293" s="28"/>
      <c r="I293" s="20"/>
      <c r="J293" s="28"/>
      <c r="K293" s="28"/>
      <c r="L293" s="28"/>
      <c r="M293" s="28"/>
      <c r="N293" s="28"/>
      <c r="O293" s="28"/>
      <c r="P293" s="28"/>
      <c r="Q293" s="28"/>
      <c r="R293" s="28"/>
      <c r="S293" s="28"/>
      <c r="T293" s="28"/>
      <c r="U293" s="28"/>
      <c r="V293" s="28"/>
      <c r="W293" s="28"/>
      <c r="X293" s="28"/>
      <c r="Y293" s="28"/>
      <c r="Z293" s="28"/>
    </row>
    <row r="294" spans="1:26" ht="14">
      <c r="A294" s="28"/>
      <c r="B294" s="28"/>
      <c r="C294" s="5"/>
      <c r="D294" s="28"/>
      <c r="E294" s="28"/>
      <c r="F294" s="28"/>
      <c r="G294" s="28"/>
      <c r="H294" s="28"/>
      <c r="I294" s="20"/>
      <c r="J294" s="28"/>
      <c r="K294" s="28"/>
      <c r="L294" s="28"/>
      <c r="M294" s="28"/>
      <c r="N294" s="28"/>
      <c r="O294" s="28"/>
      <c r="P294" s="28"/>
      <c r="Q294" s="28"/>
      <c r="R294" s="28"/>
      <c r="S294" s="28"/>
      <c r="T294" s="28"/>
      <c r="U294" s="28"/>
      <c r="V294" s="28"/>
      <c r="W294" s="28"/>
      <c r="X294" s="28"/>
      <c r="Y294" s="28"/>
      <c r="Z294" s="28"/>
    </row>
    <row r="295" spans="1:26" ht="14">
      <c r="A295" s="28"/>
      <c r="B295" s="28"/>
      <c r="C295" s="5"/>
      <c r="D295" s="28"/>
      <c r="E295" s="28"/>
      <c r="F295" s="28"/>
      <c r="G295" s="28"/>
      <c r="H295" s="28"/>
      <c r="I295" s="20"/>
      <c r="J295" s="28"/>
      <c r="K295" s="28"/>
      <c r="L295" s="28"/>
      <c r="M295" s="28"/>
      <c r="N295" s="28"/>
      <c r="O295" s="28"/>
      <c r="P295" s="28"/>
      <c r="Q295" s="28"/>
      <c r="R295" s="28"/>
      <c r="S295" s="28"/>
      <c r="T295" s="28"/>
      <c r="U295" s="28"/>
      <c r="V295" s="28"/>
      <c r="W295" s="28"/>
      <c r="X295" s="28"/>
      <c r="Y295" s="28"/>
      <c r="Z295" s="28"/>
    </row>
    <row r="296" spans="1:26" ht="14">
      <c r="A296" s="28"/>
      <c r="B296" s="28"/>
      <c r="C296" s="5"/>
      <c r="D296" s="28"/>
      <c r="E296" s="28"/>
      <c r="F296" s="28"/>
      <c r="G296" s="28"/>
      <c r="H296" s="28"/>
      <c r="I296" s="20"/>
      <c r="J296" s="28"/>
      <c r="K296" s="28"/>
      <c r="L296" s="28"/>
      <c r="M296" s="28"/>
      <c r="N296" s="28"/>
      <c r="O296" s="28"/>
      <c r="P296" s="28"/>
      <c r="Q296" s="28"/>
      <c r="R296" s="28"/>
      <c r="S296" s="28"/>
      <c r="T296" s="28"/>
      <c r="U296" s="28"/>
      <c r="V296" s="28"/>
      <c r="W296" s="28"/>
      <c r="X296" s="28"/>
      <c r="Y296" s="28"/>
      <c r="Z296" s="28"/>
    </row>
    <row r="297" spans="1:26" ht="14">
      <c r="A297" s="28"/>
      <c r="B297" s="28"/>
      <c r="C297" s="5"/>
      <c r="D297" s="28"/>
      <c r="E297" s="28"/>
      <c r="F297" s="28"/>
      <c r="G297" s="28"/>
      <c r="H297" s="28"/>
      <c r="I297" s="20"/>
      <c r="J297" s="28"/>
      <c r="K297" s="28"/>
      <c r="L297" s="28"/>
      <c r="M297" s="28"/>
      <c r="N297" s="28"/>
      <c r="O297" s="28"/>
      <c r="P297" s="28"/>
      <c r="Q297" s="28"/>
      <c r="R297" s="28"/>
      <c r="S297" s="28"/>
      <c r="T297" s="28"/>
      <c r="U297" s="28"/>
      <c r="V297" s="28"/>
      <c r="W297" s="28"/>
      <c r="X297" s="28"/>
      <c r="Y297" s="28"/>
      <c r="Z297" s="28"/>
    </row>
    <row r="298" spans="1:26" ht="14">
      <c r="A298" s="28"/>
      <c r="B298" s="28"/>
      <c r="C298" s="5"/>
      <c r="D298" s="28"/>
      <c r="E298" s="28"/>
      <c r="F298" s="28"/>
      <c r="G298" s="28"/>
      <c r="H298" s="28"/>
      <c r="I298" s="20"/>
      <c r="J298" s="28"/>
      <c r="K298" s="28"/>
      <c r="L298" s="28"/>
      <c r="M298" s="28"/>
      <c r="N298" s="28"/>
      <c r="O298" s="28"/>
      <c r="P298" s="28"/>
      <c r="Q298" s="28"/>
      <c r="R298" s="28"/>
      <c r="S298" s="28"/>
      <c r="T298" s="28"/>
      <c r="U298" s="28"/>
      <c r="V298" s="28"/>
      <c r="W298" s="28"/>
      <c r="X298" s="28"/>
      <c r="Y298" s="28"/>
      <c r="Z298" s="28"/>
    </row>
    <row r="299" spans="1:26" ht="14">
      <c r="A299" s="28"/>
      <c r="B299" s="28"/>
      <c r="C299" s="5"/>
      <c r="D299" s="28"/>
      <c r="E299" s="28"/>
      <c r="F299" s="28"/>
      <c r="G299" s="28"/>
      <c r="H299" s="28"/>
      <c r="I299" s="20"/>
      <c r="J299" s="28"/>
      <c r="K299" s="28"/>
      <c r="L299" s="28"/>
      <c r="M299" s="28"/>
      <c r="N299" s="28"/>
      <c r="O299" s="28"/>
      <c r="P299" s="28"/>
      <c r="Q299" s="28"/>
      <c r="R299" s="28"/>
      <c r="S299" s="28"/>
      <c r="T299" s="28"/>
      <c r="U299" s="28"/>
      <c r="V299" s="28"/>
      <c r="W299" s="28"/>
      <c r="X299" s="28"/>
      <c r="Y299" s="28"/>
      <c r="Z299" s="28"/>
    </row>
    <row r="300" spans="1:26" ht="14">
      <c r="A300" s="28"/>
      <c r="B300" s="28"/>
      <c r="C300" s="5"/>
      <c r="D300" s="28"/>
      <c r="E300" s="28"/>
      <c r="F300" s="28"/>
      <c r="G300" s="28"/>
      <c r="H300" s="28"/>
      <c r="I300" s="20"/>
      <c r="J300" s="28"/>
      <c r="K300" s="28"/>
      <c r="L300" s="28"/>
      <c r="M300" s="28"/>
      <c r="N300" s="28"/>
      <c r="O300" s="28"/>
      <c r="P300" s="28"/>
      <c r="Q300" s="28"/>
      <c r="R300" s="28"/>
      <c r="S300" s="28"/>
      <c r="T300" s="28"/>
      <c r="U300" s="28"/>
      <c r="V300" s="28"/>
      <c r="W300" s="28"/>
      <c r="X300" s="28"/>
      <c r="Y300" s="28"/>
      <c r="Z300" s="28"/>
    </row>
    <row r="301" spans="1:26" ht="14">
      <c r="A301" s="28"/>
      <c r="B301" s="28"/>
      <c r="C301" s="5"/>
      <c r="D301" s="28"/>
      <c r="E301" s="28"/>
      <c r="F301" s="28"/>
      <c r="G301" s="28"/>
      <c r="H301" s="28"/>
      <c r="I301" s="20"/>
      <c r="J301" s="28"/>
      <c r="K301" s="28"/>
      <c r="L301" s="28"/>
      <c r="M301" s="28"/>
      <c r="N301" s="28"/>
      <c r="O301" s="28"/>
      <c r="P301" s="28"/>
      <c r="Q301" s="28"/>
      <c r="R301" s="28"/>
      <c r="S301" s="28"/>
      <c r="T301" s="28"/>
      <c r="U301" s="28"/>
      <c r="V301" s="28"/>
      <c r="W301" s="28"/>
      <c r="X301" s="28"/>
      <c r="Y301" s="28"/>
      <c r="Z301" s="28"/>
    </row>
    <row r="302" spans="1:26" ht="14">
      <c r="A302" s="28"/>
      <c r="B302" s="28"/>
      <c r="C302" s="5"/>
      <c r="D302" s="28"/>
      <c r="E302" s="28"/>
      <c r="F302" s="28"/>
      <c r="G302" s="28"/>
      <c r="H302" s="28"/>
      <c r="I302" s="20"/>
      <c r="J302" s="28"/>
      <c r="K302" s="28"/>
      <c r="L302" s="28"/>
      <c r="M302" s="28"/>
      <c r="N302" s="28"/>
      <c r="O302" s="28"/>
      <c r="P302" s="28"/>
      <c r="Q302" s="28"/>
      <c r="R302" s="28"/>
      <c r="S302" s="28"/>
      <c r="T302" s="28"/>
      <c r="U302" s="28"/>
      <c r="V302" s="28"/>
      <c r="W302" s="28"/>
      <c r="X302" s="28"/>
      <c r="Y302" s="28"/>
      <c r="Z302" s="28"/>
    </row>
    <row r="303" spans="1:26" ht="14">
      <c r="A303" s="28"/>
      <c r="B303" s="28"/>
      <c r="C303" s="5"/>
      <c r="D303" s="28"/>
      <c r="E303" s="28"/>
      <c r="F303" s="28"/>
      <c r="G303" s="28"/>
      <c r="H303" s="28"/>
      <c r="I303" s="20"/>
      <c r="J303" s="28"/>
      <c r="K303" s="28"/>
      <c r="L303" s="28"/>
      <c r="M303" s="28"/>
      <c r="N303" s="28"/>
      <c r="O303" s="28"/>
      <c r="P303" s="28"/>
      <c r="Q303" s="28"/>
      <c r="R303" s="28"/>
      <c r="S303" s="28"/>
      <c r="T303" s="28"/>
      <c r="U303" s="28"/>
      <c r="V303" s="28"/>
      <c r="W303" s="28"/>
      <c r="X303" s="28"/>
      <c r="Y303" s="28"/>
      <c r="Z303" s="28"/>
    </row>
    <row r="304" spans="1:26" ht="14">
      <c r="A304" s="28"/>
      <c r="B304" s="28"/>
      <c r="C304" s="5"/>
      <c r="D304" s="28"/>
      <c r="E304" s="28"/>
      <c r="F304" s="28"/>
      <c r="G304" s="28"/>
      <c r="H304" s="28"/>
      <c r="I304" s="20"/>
      <c r="J304" s="28"/>
      <c r="K304" s="28"/>
      <c r="L304" s="28"/>
      <c r="M304" s="28"/>
      <c r="N304" s="28"/>
      <c r="O304" s="28"/>
      <c r="P304" s="28"/>
      <c r="Q304" s="28"/>
      <c r="R304" s="28"/>
      <c r="S304" s="28"/>
      <c r="T304" s="28"/>
      <c r="U304" s="28"/>
      <c r="V304" s="28"/>
      <c r="W304" s="28"/>
      <c r="X304" s="28"/>
      <c r="Y304" s="28"/>
      <c r="Z304" s="28"/>
    </row>
    <row r="305" spans="1:26" ht="14">
      <c r="A305" s="28"/>
      <c r="B305" s="28"/>
      <c r="C305" s="5"/>
      <c r="D305" s="28"/>
      <c r="E305" s="28"/>
      <c r="F305" s="28"/>
      <c r="G305" s="28"/>
      <c r="H305" s="28"/>
      <c r="I305" s="20"/>
      <c r="J305" s="28"/>
      <c r="K305" s="28"/>
      <c r="L305" s="28"/>
      <c r="M305" s="28"/>
      <c r="N305" s="28"/>
      <c r="O305" s="28"/>
      <c r="P305" s="28"/>
      <c r="Q305" s="28"/>
      <c r="R305" s="28"/>
      <c r="S305" s="28"/>
      <c r="T305" s="28"/>
      <c r="U305" s="28"/>
      <c r="V305" s="28"/>
      <c r="W305" s="28"/>
      <c r="X305" s="28"/>
      <c r="Y305" s="28"/>
      <c r="Z305" s="28"/>
    </row>
    <row r="306" spans="1:26" ht="14">
      <c r="A306" s="28"/>
      <c r="B306" s="28"/>
      <c r="C306" s="5"/>
      <c r="D306" s="28"/>
      <c r="E306" s="28"/>
      <c r="F306" s="28"/>
      <c r="G306" s="28"/>
      <c r="H306" s="28"/>
      <c r="I306" s="20"/>
      <c r="J306" s="28"/>
      <c r="K306" s="28"/>
      <c r="L306" s="28"/>
      <c r="M306" s="28"/>
      <c r="N306" s="28"/>
      <c r="O306" s="28"/>
      <c r="P306" s="28"/>
      <c r="Q306" s="28"/>
      <c r="R306" s="28"/>
      <c r="S306" s="28"/>
      <c r="T306" s="28"/>
      <c r="U306" s="28"/>
      <c r="V306" s="28"/>
      <c r="W306" s="28"/>
      <c r="X306" s="28"/>
      <c r="Y306" s="28"/>
      <c r="Z306" s="28"/>
    </row>
    <row r="307" spans="1:26" ht="14">
      <c r="A307" s="28"/>
      <c r="B307" s="28"/>
      <c r="C307" s="5"/>
      <c r="D307" s="28"/>
      <c r="E307" s="28"/>
      <c r="F307" s="28"/>
      <c r="G307" s="28"/>
      <c r="H307" s="28"/>
      <c r="I307" s="20"/>
      <c r="J307" s="28"/>
      <c r="K307" s="28"/>
      <c r="L307" s="28"/>
      <c r="M307" s="28"/>
      <c r="N307" s="28"/>
      <c r="O307" s="28"/>
      <c r="P307" s="28"/>
      <c r="Q307" s="28"/>
      <c r="R307" s="28"/>
      <c r="S307" s="28"/>
      <c r="T307" s="28"/>
      <c r="U307" s="28"/>
      <c r="V307" s="28"/>
      <c r="W307" s="28"/>
      <c r="X307" s="28"/>
      <c r="Y307" s="28"/>
      <c r="Z307" s="28"/>
    </row>
    <row r="308" spans="1:26" ht="14">
      <c r="A308" s="28"/>
      <c r="B308" s="28"/>
      <c r="C308" s="5"/>
      <c r="D308" s="28"/>
      <c r="E308" s="28"/>
      <c r="F308" s="28"/>
      <c r="G308" s="28"/>
      <c r="H308" s="28"/>
      <c r="I308" s="20"/>
      <c r="J308" s="28"/>
      <c r="K308" s="28"/>
      <c r="L308" s="28"/>
      <c r="M308" s="28"/>
      <c r="N308" s="28"/>
      <c r="O308" s="28"/>
      <c r="P308" s="28"/>
      <c r="Q308" s="28"/>
      <c r="R308" s="28"/>
      <c r="S308" s="28"/>
      <c r="T308" s="28"/>
      <c r="U308" s="28"/>
      <c r="V308" s="28"/>
      <c r="W308" s="28"/>
      <c r="X308" s="28"/>
      <c r="Y308" s="28"/>
      <c r="Z308" s="28"/>
    </row>
    <row r="309" spans="1:26" ht="14">
      <c r="A309" s="28"/>
      <c r="B309" s="28"/>
      <c r="C309" s="5"/>
      <c r="D309" s="28"/>
      <c r="E309" s="28"/>
      <c r="F309" s="28"/>
      <c r="G309" s="28"/>
      <c r="H309" s="28"/>
      <c r="I309" s="20"/>
      <c r="J309" s="28"/>
      <c r="K309" s="28"/>
      <c r="L309" s="28"/>
      <c r="M309" s="28"/>
      <c r="N309" s="28"/>
      <c r="O309" s="28"/>
      <c r="P309" s="28"/>
      <c r="Q309" s="28"/>
      <c r="R309" s="28"/>
      <c r="S309" s="28"/>
      <c r="T309" s="28"/>
      <c r="U309" s="28"/>
      <c r="V309" s="28"/>
      <c r="W309" s="28"/>
      <c r="X309" s="28"/>
      <c r="Y309" s="28"/>
      <c r="Z309" s="28"/>
    </row>
    <row r="310" spans="1:26" ht="14">
      <c r="A310" s="28"/>
      <c r="B310" s="28"/>
      <c r="C310" s="5"/>
      <c r="D310" s="28"/>
      <c r="E310" s="28"/>
      <c r="F310" s="28"/>
      <c r="G310" s="28"/>
      <c r="H310" s="28"/>
      <c r="I310" s="20"/>
      <c r="J310" s="28"/>
      <c r="K310" s="28"/>
      <c r="L310" s="28"/>
      <c r="M310" s="28"/>
      <c r="N310" s="28"/>
      <c r="O310" s="28"/>
      <c r="P310" s="28"/>
      <c r="Q310" s="28"/>
      <c r="R310" s="28"/>
      <c r="S310" s="28"/>
      <c r="T310" s="28"/>
      <c r="U310" s="28"/>
      <c r="V310" s="28"/>
      <c r="W310" s="28"/>
      <c r="X310" s="28"/>
      <c r="Y310" s="28"/>
      <c r="Z310" s="28"/>
    </row>
    <row r="311" spans="1:26" ht="14">
      <c r="A311" s="28"/>
      <c r="B311" s="28"/>
      <c r="C311" s="5"/>
      <c r="D311" s="28"/>
      <c r="E311" s="28"/>
      <c r="F311" s="28"/>
      <c r="G311" s="28"/>
      <c r="H311" s="28"/>
      <c r="I311" s="20"/>
      <c r="J311" s="28"/>
      <c r="K311" s="28"/>
      <c r="L311" s="28"/>
      <c r="M311" s="28"/>
      <c r="N311" s="28"/>
      <c r="O311" s="28"/>
      <c r="P311" s="28"/>
      <c r="Q311" s="28"/>
      <c r="R311" s="28"/>
      <c r="S311" s="28"/>
      <c r="T311" s="28"/>
      <c r="U311" s="28"/>
      <c r="V311" s="28"/>
      <c r="W311" s="28"/>
      <c r="X311" s="28"/>
      <c r="Y311" s="28"/>
      <c r="Z311" s="28"/>
    </row>
    <row r="312" spans="1:26" ht="14">
      <c r="A312" s="28"/>
      <c r="B312" s="28"/>
      <c r="C312" s="5"/>
      <c r="D312" s="28"/>
      <c r="E312" s="28"/>
      <c r="F312" s="28"/>
      <c r="G312" s="28"/>
      <c r="H312" s="28"/>
      <c r="I312" s="20"/>
      <c r="J312" s="28"/>
      <c r="K312" s="28"/>
      <c r="L312" s="28"/>
      <c r="M312" s="28"/>
      <c r="N312" s="28"/>
      <c r="O312" s="28"/>
      <c r="P312" s="28"/>
      <c r="Q312" s="28"/>
      <c r="R312" s="28"/>
      <c r="S312" s="28"/>
      <c r="T312" s="28"/>
      <c r="U312" s="28"/>
      <c r="V312" s="28"/>
      <c r="W312" s="28"/>
      <c r="X312" s="28"/>
      <c r="Y312" s="28"/>
      <c r="Z312" s="28"/>
    </row>
    <row r="313" spans="1:26" ht="14">
      <c r="A313" s="28"/>
      <c r="B313" s="28"/>
      <c r="C313" s="5"/>
      <c r="D313" s="28"/>
      <c r="E313" s="28"/>
      <c r="F313" s="28"/>
      <c r="G313" s="28"/>
      <c r="H313" s="28"/>
      <c r="I313" s="20"/>
      <c r="J313" s="28"/>
      <c r="K313" s="28"/>
      <c r="L313" s="28"/>
      <c r="M313" s="28"/>
      <c r="N313" s="28"/>
      <c r="O313" s="28"/>
      <c r="P313" s="28"/>
      <c r="Q313" s="28"/>
      <c r="R313" s="28"/>
      <c r="S313" s="28"/>
      <c r="T313" s="28"/>
      <c r="U313" s="28"/>
      <c r="V313" s="28"/>
      <c r="W313" s="28"/>
      <c r="X313" s="28"/>
      <c r="Y313" s="28"/>
      <c r="Z313" s="28"/>
    </row>
    <row r="314" spans="1:26" ht="14">
      <c r="A314" s="28"/>
      <c r="B314" s="28"/>
      <c r="C314" s="5"/>
      <c r="D314" s="28"/>
      <c r="E314" s="28"/>
      <c r="F314" s="28"/>
      <c r="G314" s="28"/>
      <c r="H314" s="28"/>
      <c r="I314" s="20"/>
      <c r="J314" s="28"/>
      <c r="K314" s="28"/>
      <c r="L314" s="28"/>
      <c r="M314" s="28"/>
      <c r="N314" s="28"/>
      <c r="O314" s="28"/>
      <c r="P314" s="28"/>
      <c r="Q314" s="28"/>
      <c r="R314" s="28"/>
      <c r="S314" s="28"/>
      <c r="T314" s="28"/>
      <c r="U314" s="28"/>
      <c r="V314" s="28"/>
      <c r="W314" s="28"/>
      <c r="X314" s="28"/>
      <c r="Y314" s="28"/>
      <c r="Z314" s="28"/>
    </row>
    <row r="315" spans="1:26" ht="14">
      <c r="A315" s="28"/>
      <c r="B315" s="28"/>
      <c r="C315" s="5"/>
      <c r="D315" s="28"/>
      <c r="E315" s="28"/>
      <c r="F315" s="28"/>
      <c r="G315" s="28"/>
      <c r="H315" s="28"/>
      <c r="I315" s="20"/>
      <c r="J315" s="28"/>
      <c r="K315" s="28"/>
      <c r="L315" s="28"/>
      <c r="M315" s="28"/>
      <c r="N315" s="28"/>
      <c r="O315" s="28"/>
      <c r="P315" s="28"/>
      <c r="Q315" s="28"/>
      <c r="R315" s="28"/>
      <c r="S315" s="28"/>
      <c r="T315" s="28"/>
      <c r="U315" s="28"/>
      <c r="V315" s="28"/>
      <c r="W315" s="28"/>
      <c r="X315" s="28"/>
      <c r="Y315" s="28"/>
      <c r="Z315" s="28"/>
    </row>
    <row r="316" spans="1:26" ht="14">
      <c r="A316" s="28"/>
      <c r="B316" s="28"/>
      <c r="C316" s="5"/>
      <c r="D316" s="28"/>
      <c r="E316" s="28"/>
      <c r="F316" s="28"/>
      <c r="G316" s="28"/>
      <c r="H316" s="28"/>
      <c r="I316" s="20"/>
      <c r="J316" s="28"/>
      <c r="K316" s="28"/>
      <c r="L316" s="28"/>
      <c r="M316" s="28"/>
      <c r="N316" s="28"/>
      <c r="O316" s="28"/>
      <c r="P316" s="28"/>
      <c r="Q316" s="28"/>
      <c r="R316" s="28"/>
      <c r="S316" s="28"/>
      <c r="T316" s="28"/>
      <c r="U316" s="28"/>
      <c r="V316" s="28"/>
      <c r="W316" s="28"/>
      <c r="X316" s="28"/>
      <c r="Y316" s="28"/>
      <c r="Z316" s="28"/>
    </row>
    <row r="317" spans="1:26" ht="14">
      <c r="A317" s="28"/>
      <c r="B317" s="28"/>
      <c r="C317" s="5"/>
      <c r="D317" s="28"/>
      <c r="E317" s="28"/>
      <c r="F317" s="28"/>
      <c r="G317" s="28"/>
      <c r="H317" s="28"/>
      <c r="I317" s="20"/>
      <c r="J317" s="28"/>
      <c r="K317" s="28"/>
      <c r="L317" s="28"/>
      <c r="M317" s="28"/>
      <c r="N317" s="28"/>
      <c r="O317" s="28"/>
      <c r="P317" s="28"/>
      <c r="Q317" s="28"/>
      <c r="R317" s="28"/>
      <c r="S317" s="28"/>
      <c r="T317" s="28"/>
      <c r="U317" s="28"/>
      <c r="V317" s="28"/>
      <c r="W317" s="28"/>
      <c r="X317" s="28"/>
      <c r="Y317" s="28"/>
      <c r="Z317" s="28"/>
    </row>
    <row r="318" spans="1:26" ht="14">
      <c r="A318" s="28"/>
      <c r="B318" s="28"/>
      <c r="C318" s="5"/>
      <c r="D318" s="28"/>
      <c r="E318" s="28"/>
      <c r="F318" s="28"/>
      <c r="G318" s="28"/>
      <c r="H318" s="28"/>
      <c r="I318" s="20"/>
      <c r="J318" s="28"/>
      <c r="K318" s="28"/>
      <c r="L318" s="28"/>
      <c r="M318" s="28"/>
      <c r="N318" s="28"/>
      <c r="O318" s="28"/>
      <c r="P318" s="28"/>
      <c r="Q318" s="28"/>
      <c r="R318" s="28"/>
      <c r="S318" s="28"/>
      <c r="T318" s="28"/>
      <c r="U318" s="28"/>
      <c r="V318" s="28"/>
      <c r="W318" s="28"/>
      <c r="X318" s="28"/>
      <c r="Y318" s="28"/>
      <c r="Z318" s="28"/>
    </row>
    <row r="319" spans="1:26" ht="14">
      <c r="A319" s="28"/>
      <c r="B319" s="28"/>
      <c r="C319" s="5"/>
      <c r="D319" s="28"/>
      <c r="E319" s="28"/>
      <c r="F319" s="28"/>
      <c r="G319" s="28"/>
      <c r="H319" s="28"/>
      <c r="I319" s="20"/>
      <c r="J319" s="28"/>
      <c r="K319" s="28"/>
      <c r="L319" s="28"/>
      <c r="M319" s="28"/>
      <c r="N319" s="28"/>
      <c r="O319" s="28"/>
      <c r="P319" s="28"/>
      <c r="Q319" s="28"/>
      <c r="R319" s="28"/>
      <c r="S319" s="28"/>
      <c r="T319" s="28"/>
      <c r="U319" s="28"/>
      <c r="V319" s="28"/>
      <c r="W319" s="28"/>
      <c r="X319" s="28"/>
      <c r="Y319" s="28"/>
      <c r="Z319" s="28"/>
    </row>
    <row r="320" spans="1:26" ht="14">
      <c r="A320" s="28"/>
      <c r="B320" s="28"/>
      <c r="C320" s="5"/>
      <c r="D320" s="28"/>
      <c r="E320" s="28"/>
      <c r="F320" s="28"/>
      <c r="G320" s="28"/>
      <c r="H320" s="28"/>
      <c r="I320" s="20"/>
      <c r="J320" s="28"/>
      <c r="K320" s="28"/>
      <c r="L320" s="28"/>
      <c r="M320" s="28"/>
      <c r="N320" s="28"/>
      <c r="O320" s="28"/>
      <c r="P320" s="28"/>
      <c r="Q320" s="28"/>
      <c r="R320" s="28"/>
      <c r="S320" s="28"/>
      <c r="T320" s="28"/>
      <c r="U320" s="28"/>
      <c r="V320" s="28"/>
      <c r="W320" s="28"/>
      <c r="X320" s="28"/>
      <c r="Y320" s="28"/>
      <c r="Z320" s="28"/>
    </row>
    <row r="321" spans="1:26" ht="14">
      <c r="A321" s="28"/>
      <c r="B321" s="28"/>
      <c r="C321" s="5"/>
      <c r="D321" s="28"/>
      <c r="E321" s="28"/>
      <c r="F321" s="28"/>
      <c r="G321" s="28"/>
      <c r="H321" s="28"/>
      <c r="I321" s="20"/>
      <c r="J321" s="28"/>
      <c r="K321" s="28"/>
      <c r="L321" s="28"/>
      <c r="M321" s="28"/>
      <c r="N321" s="28"/>
      <c r="O321" s="28"/>
      <c r="P321" s="28"/>
      <c r="Q321" s="28"/>
      <c r="R321" s="28"/>
      <c r="S321" s="28"/>
      <c r="T321" s="28"/>
      <c r="U321" s="28"/>
      <c r="V321" s="28"/>
      <c r="W321" s="28"/>
      <c r="X321" s="28"/>
      <c r="Y321" s="28"/>
      <c r="Z321" s="28"/>
    </row>
    <row r="322" spans="1:26" ht="14">
      <c r="A322" s="28"/>
      <c r="B322" s="28"/>
      <c r="C322" s="5"/>
      <c r="D322" s="28"/>
      <c r="E322" s="28"/>
      <c r="F322" s="28"/>
      <c r="G322" s="28"/>
      <c r="H322" s="28"/>
      <c r="I322" s="20"/>
      <c r="J322" s="28"/>
      <c r="K322" s="28"/>
      <c r="L322" s="28"/>
      <c r="M322" s="28"/>
      <c r="N322" s="28"/>
      <c r="O322" s="28"/>
      <c r="P322" s="28"/>
      <c r="Q322" s="28"/>
      <c r="R322" s="28"/>
      <c r="S322" s="28"/>
      <c r="T322" s="28"/>
      <c r="U322" s="28"/>
      <c r="V322" s="28"/>
      <c r="W322" s="28"/>
      <c r="X322" s="28"/>
      <c r="Y322" s="28"/>
      <c r="Z322" s="28"/>
    </row>
    <row r="323" spans="1:26" ht="14">
      <c r="A323" s="28"/>
      <c r="B323" s="28"/>
      <c r="C323" s="5"/>
      <c r="D323" s="28"/>
      <c r="E323" s="28"/>
      <c r="F323" s="28"/>
      <c r="G323" s="28"/>
      <c r="H323" s="28"/>
      <c r="I323" s="20"/>
      <c r="J323" s="28"/>
      <c r="K323" s="28"/>
      <c r="L323" s="28"/>
      <c r="M323" s="28"/>
      <c r="N323" s="28"/>
      <c r="O323" s="28"/>
      <c r="P323" s="28"/>
      <c r="Q323" s="28"/>
      <c r="R323" s="28"/>
      <c r="S323" s="28"/>
      <c r="T323" s="28"/>
      <c r="U323" s="28"/>
      <c r="V323" s="28"/>
      <c r="W323" s="28"/>
      <c r="X323" s="28"/>
      <c r="Y323" s="28"/>
      <c r="Z323" s="28"/>
    </row>
    <row r="324" spans="1:26" ht="14">
      <c r="A324" s="28"/>
      <c r="B324" s="28"/>
      <c r="C324" s="5"/>
      <c r="D324" s="28"/>
      <c r="E324" s="28"/>
      <c r="F324" s="28"/>
      <c r="G324" s="28"/>
      <c r="H324" s="28"/>
      <c r="I324" s="20"/>
      <c r="J324" s="28"/>
      <c r="K324" s="28"/>
      <c r="L324" s="28"/>
      <c r="M324" s="28"/>
      <c r="N324" s="28"/>
      <c r="O324" s="28"/>
      <c r="P324" s="28"/>
      <c r="Q324" s="28"/>
      <c r="R324" s="28"/>
      <c r="S324" s="28"/>
      <c r="T324" s="28"/>
      <c r="U324" s="28"/>
      <c r="V324" s="28"/>
      <c r="W324" s="28"/>
      <c r="X324" s="28"/>
      <c r="Y324" s="28"/>
      <c r="Z324" s="28"/>
    </row>
    <row r="325" spans="1:26" ht="14">
      <c r="A325" s="28"/>
      <c r="B325" s="28"/>
      <c r="C325" s="5"/>
      <c r="D325" s="28"/>
      <c r="E325" s="28"/>
      <c r="F325" s="28"/>
      <c r="G325" s="28"/>
      <c r="H325" s="28"/>
      <c r="I325" s="20"/>
      <c r="J325" s="28"/>
      <c r="K325" s="28"/>
      <c r="L325" s="28"/>
      <c r="M325" s="28"/>
      <c r="N325" s="28"/>
      <c r="O325" s="28"/>
      <c r="P325" s="28"/>
      <c r="Q325" s="28"/>
      <c r="R325" s="28"/>
      <c r="S325" s="28"/>
      <c r="T325" s="28"/>
      <c r="U325" s="28"/>
      <c r="V325" s="28"/>
      <c r="W325" s="28"/>
      <c r="X325" s="28"/>
      <c r="Y325" s="28"/>
      <c r="Z325" s="28"/>
    </row>
    <row r="326" spans="1:26" ht="14">
      <c r="A326" s="28"/>
      <c r="B326" s="28"/>
      <c r="C326" s="5"/>
      <c r="D326" s="28"/>
      <c r="E326" s="28"/>
      <c r="F326" s="28"/>
      <c r="G326" s="28"/>
      <c r="H326" s="28"/>
      <c r="I326" s="20"/>
      <c r="J326" s="28"/>
      <c r="K326" s="28"/>
      <c r="L326" s="28"/>
      <c r="M326" s="28"/>
      <c r="N326" s="28"/>
      <c r="O326" s="28"/>
      <c r="P326" s="28"/>
      <c r="Q326" s="28"/>
      <c r="R326" s="28"/>
      <c r="S326" s="28"/>
      <c r="T326" s="28"/>
      <c r="U326" s="28"/>
      <c r="V326" s="28"/>
      <c r="W326" s="28"/>
      <c r="X326" s="28"/>
      <c r="Y326" s="28"/>
      <c r="Z326" s="28"/>
    </row>
    <row r="327" spans="1:26" ht="14">
      <c r="A327" s="28"/>
      <c r="B327" s="28"/>
      <c r="C327" s="5"/>
      <c r="D327" s="28"/>
      <c r="E327" s="28"/>
      <c r="F327" s="28"/>
      <c r="G327" s="28"/>
      <c r="H327" s="28"/>
      <c r="I327" s="20"/>
      <c r="J327" s="28"/>
      <c r="K327" s="28"/>
      <c r="L327" s="28"/>
      <c r="M327" s="28"/>
      <c r="N327" s="28"/>
      <c r="O327" s="28"/>
      <c r="P327" s="28"/>
      <c r="Q327" s="28"/>
      <c r="R327" s="28"/>
      <c r="S327" s="28"/>
      <c r="T327" s="28"/>
      <c r="U327" s="28"/>
      <c r="V327" s="28"/>
      <c r="W327" s="28"/>
      <c r="X327" s="28"/>
      <c r="Y327" s="28"/>
      <c r="Z327" s="28"/>
    </row>
    <row r="328" spans="1:26" ht="14">
      <c r="A328" s="28"/>
      <c r="B328" s="28"/>
      <c r="C328" s="5"/>
      <c r="D328" s="28"/>
      <c r="E328" s="28"/>
      <c r="F328" s="28"/>
      <c r="G328" s="28"/>
      <c r="H328" s="28"/>
      <c r="I328" s="20"/>
      <c r="J328" s="28"/>
      <c r="K328" s="28"/>
      <c r="L328" s="28"/>
      <c r="M328" s="28"/>
      <c r="N328" s="28"/>
      <c r="O328" s="28"/>
      <c r="P328" s="28"/>
      <c r="Q328" s="28"/>
      <c r="R328" s="28"/>
      <c r="S328" s="28"/>
      <c r="T328" s="28"/>
      <c r="U328" s="28"/>
      <c r="V328" s="28"/>
      <c r="W328" s="28"/>
      <c r="X328" s="28"/>
      <c r="Y328" s="28"/>
      <c r="Z328" s="28"/>
    </row>
    <row r="329" spans="1:26" ht="14">
      <c r="A329" s="28"/>
      <c r="B329" s="28"/>
      <c r="C329" s="5"/>
      <c r="D329" s="28"/>
      <c r="E329" s="28"/>
      <c r="F329" s="28"/>
      <c r="G329" s="28"/>
      <c r="H329" s="28"/>
      <c r="I329" s="20"/>
      <c r="J329" s="28"/>
      <c r="K329" s="28"/>
      <c r="L329" s="28"/>
      <c r="M329" s="28"/>
      <c r="N329" s="28"/>
      <c r="O329" s="28"/>
      <c r="P329" s="28"/>
      <c r="Q329" s="28"/>
      <c r="R329" s="28"/>
      <c r="S329" s="28"/>
      <c r="T329" s="28"/>
      <c r="U329" s="28"/>
      <c r="V329" s="28"/>
      <c r="W329" s="28"/>
      <c r="X329" s="28"/>
      <c r="Y329" s="28"/>
      <c r="Z329" s="28"/>
    </row>
    <row r="330" spans="1:26" ht="14">
      <c r="A330" s="28"/>
      <c r="B330" s="28"/>
      <c r="C330" s="5"/>
      <c r="D330" s="28"/>
      <c r="E330" s="28"/>
      <c r="F330" s="28"/>
      <c r="G330" s="28"/>
      <c r="H330" s="28"/>
      <c r="I330" s="20"/>
      <c r="J330" s="28"/>
      <c r="K330" s="28"/>
      <c r="L330" s="28"/>
      <c r="M330" s="28"/>
      <c r="N330" s="28"/>
      <c r="O330" s="28"/>
      <c r="P330" s="28"/>
      <c r="Q330" s="28"/>
      <c r="R330" s="28"/>
      <c r="S330" s="28"/>
      <c r="T330" s="28"/>
      <c r="U330" s="28"/>
      <c r="V330" s="28"/>
      <c r="W330" s="28"/>
      <c r="X330" s="28"/>
      <c r="Y330" s="28"/>
      <c r="Z330" s="28"/>
    </row>
    <row r="331" spans="1:26" ht="14">
      <c r="A331" s="28"/>
      <c r="B331" s="28"/>
      <c r="C331" s="5"/>
      <c r="D331" s="28"/>
      <c r="E331" s="28"/>
      <c r="F331" s="28"/>
      <c r="G331" s="28"/>
      <c r="H331" s="28"/>
      <c r="I331" s="20"/>
      <c r="J331" s="28"/>
      <c r="K331" s="28"/>
      <c r="L331" s="28"/>
      <c r="M331" s="28"/>
      <c r="N331" s="28"/>
      <c r="O331" s="28"/>
      <c r="P331" s="28"/>
      <c r="Q331" s="28"/>
      <c r="R331" s="28"/>
      <c r="S331" s="28"/>
      <c r="T331" s="28"/>
      <c r="U331" s="28"/>
      <c r="V331" s="28"/>
      <c r="W331" s="28"/>
      <c r="X331" s="28"/>
      <c r="Y331" s="28"/>
      <c r="Z331" s="28"/>
    </row>
    <row r="332" spans="1:26" ht="14">
      <c r="A332" s="28"/>
      <c r="B332" s="28"/>
      <c r="C332" s="5"/>
      <c r="D332" s="28"/>
      <c r="E332" s="28"/>
      <c r="F332" s="28"/>
      <c r="G332" s="28"/>
      <c r="H332" s="28"/>
      <c r="I332" s="20"/>
      <c r="J332" s="28"/>
      <c r="K332" s="28"/>
      <c r="L332" s="28"/>
      <c r="M332" s="28"/>
      <c r="N332" s="28"/>
      <c r="O332" s="28"/>
      <c r="P332" s="28"/>
      <c r="Q332" s="28"/>
      <c r="R332" s="28"/>
      <c r="S332" s="28"/>
      <c r="T332" s="28"/>
      <c r="U332" s="28"/>
      <c r="V332" s="28"/>
      <c r="W332" s="28"/>
      <c r="X332" s="28"/>
      <c r="Y332" s="28"/>
      <c r="Z332" s="28"/>
    </row>
    <row r="333" spans="1:26" ht="14">
      <c r="A333" s="28"/>
      <c r="B333" s="28"/>
      <c r="C333" s="5"/>
      <c r="D333" s="28"/>
      <c r="E333" s="28"/>
      <c r="F333" s="28"/>
      <c r="G333" s="28"/>
      <c r="H333" s="28"/>
      <c r="I333" s="20"/>
      <c r="J333" s="28"/>
      <c r="K333" s="28"/>
      <c r="L333" s="28"/>
      <c r="M333" s="28"/>
      <c r="N333" s="28"/>
      <c r="O333" s="28"/>
      <c r="P333" s="28"/>
      <c r="Q333" s="28"/>
      <c r="R333" s="28"/>
      <c r="S333" s="28"/>
      <c r="T333" s="28"/>
      <c r="U333" s="28"/>
      <c r="V333" s="28"/>
      <c r="W333" s="28"/>
      <c r="X333" s="28"/>
      <c r="Y333" s="28"/>
      <c r="Z333" s="28"/>
    </row>
    <row r="334" spans="1:26" ht="14">
      <c r="A334" s="28"/>
      <c r="B334" s="28"/>
      <c r="C334" s="5"/>
      <c r="D334" s="28"/>
      <c r="E334" s="28"/>
      <c r="F334" s="28"/>
      <c r="G334" s="28"/>
      <c r="H334" s="28"/>
      <c r="I334" s="20"/>
      <c r="J334" s="28"/>
      <c r="K334" s="28"/>
      <c r="L334" s="28"/>
      <c r="M334" s="28"/>
      <c r="N334" s="28"/>
      <c r="O334" s="28"/>
      <c r="P334" s="28"/>
      <c r="Q334" s="28"/>
      <c r="R334" s="28"/>
      <c r="S334" s="28"/>
      <c r="T334" s="28"/>
      <c r="U334" s="28"/>
      <c r="V334" s="28"/>
      <c r="W334" s="28"/>
      <c r="X334" s="28"/>
      <c r="Y334" s="28"/>
      <c r="Z334" s="28"/>
    </row>
    <row r="335" spans="1:26" ht="14">
      <c r="A335" s="28"/>
      <c r="B335" s="28"/>
      <c r="C335" s="5"/>
      <c r="D335" s="28"/>
      <c r="E335" s="28"/>
      <c r="F335" s="28"/>
      <c r="G335" s="28"/>
      <c r="H335" s="28"/>
      <c r="I335" s="20"/>
      <c r="J335" s="28"/>
      <c r="K335" s="28"/>
      <c r="L335" s="28"/>
      <c r="M335" s="28"/>
      <c r="N335" s="28"/>
      <c r="O335" s="28"/>
      <c r="P335" s="28"/>
      <c r="Q335" s="28"/>
      <c r="R335" s="28"/>
      <c r="S335" s="28"/>
      <c r="T335" s="28"/>
      <c r="U335" s="28"/>
      <c r="V335" s="28"/>
      <c r="W335" s="28"/>
      <c r="X335" s="28"/>
      <c r="Y335" s="28"/>
      <c r="Z335" s="28"/>
    </row>
    <row r="336" spans="1:26" ht="14">
      <c r="A336" s="28"/>
      <c r="B336" s="28"/>
      <c r="C336" s="5"/>
      <c r="D336" s="28"/>
      <c r="E336" s="28"/>
      <c r="F336" s="28"/>
      <c r="G336" s="28"/>
      <c r="H336" s="28"/>
      <c r="I336" s="20"/>
      <c r="J336" s="28"/>
      <c r="K336" s="28"/>
      <c r="L336" s="28"/>
      <c r="M336" s="28"/>
      <c r="N336" s="28"/>
      <c r="O336" s="28"/>
      <c r="P336" s="28"/>
      <c r="Q336" s="28"/>
      <c r="R336" s="28"/>
      <c r="S336" s="28"/>
      <c r="T336" s="28"/>
      <c r="U336" s="28"/>
      <c r="V336" s="28"/>
      <c r="W336" s="28"/>
      <c r="X336" s="28"/>
      <c r="Y336" s="28"/>
      <c r="Z336" s="28"/>
    </row>
    <row r="337" spans="1:26" ht="14">
      <c r="A337" s="28"/>
      <c r="B337" s="28"/>
      <c r="C337" s="5"/>
      <c r="D337" s="28"/>
      <c r="E337" s="28"/>
      <c r="F337" s="28"/>
      <c r="G337" s="28"/>
      <c r="H337" s="28"/>
      <c r="I337" s="20"/>
      <c r="J337" s="28"/>
      <c r="K337" s="28"/>
      <c r="L337" s="28"/>
      <c r="M337" s="28"/>
      <c r="N337" s="28"/>
      <c r="O337" s="28"/>
      <c r="P337" s="28"/>
      <c r="Q337" s="28"/>
      <c r="R337" s="28"/>
      <c r="S337" s="28"/>
      <c r="T337" s="28"/>
      <c r="U337" s="28"/>
      <c r="V337" s="28"/>
      <c r="W337" s="28"/>
      <c r="X337" s="28"/>
      <c r="Y337" s="28"/>
      <c r="Z337" s="28"/>
    </row>
    <row r="338" spans="1:26" ht="14">
      <c r="A338" s="28"/>
      <c r="B338" s="28"/>
      <c r="C338" s="5"/>
      <c r="D338" s="28"/>
      <c r="E338" s="28"/>
      <c r="F338" s="28"/>
      <c r="G338" s="28"/>
      <c r="H338" s="28"/>
      <c r="I338" s="20"/>
      <c r="J338" s="28"/>
      <c r="K338" s="28"/>
      <c r="L338" s="28"/>
      <c r="M338" s="28"/>
      <c r="N338" s="28"/>
      <c r="O338" s="28"/>
      <c r="P338" s="28"/>
      <c r="Q338" s="28"/>
      <c r="R338" s="28"/>
      <c r="S338" s="28"/>
      <c r="T338" s="28"/>
      <c r="U338" s="28"/>
      <c r="V338" s="28"/>
      <c r="W338" s="28"/>
      <c r="X338" s="28"/>
      <c r="Y338" s="28"/>
      <c r="Z338" s="28"/>
    </row>
    <row r="339" spans="1:26" ht="14">
      <c r="A339" s="28"/>
      <c r="B339" s="28"/>
      <c r="C339" s="5"/>
      <c r="D339" s="28"/>
      <c r="E339" s="28"/>
      <c r="F339" s="28"/>
      <c r="G339" s="28"/>
      <c r="H339" s="28"/>
      <c r="I339" s="20"/>
      <c r="J339" s="28"/>
      <c r="K339" s="28"/>
      <c r="L339" s="28"/>
      <c r="M339" s="28"/>
      <c r="N339" s="28"/>
      <c r="O339" s="28"/>
      <c r="P339" s="28"/>
      <c r="Q339" s="28"/>
      <c r="R339" s="28"/>
      <c r="S339" s="28"/>
      <c r="T339" s="28"/>
      <c r="U339" s="28"/>
      <c r="V339" s="28"/>
      <c r="W339" s="28"/>
      <c r="X339" s="28"/>
      <c r="Y339" s="28"/>
      <c r="Z339" s="28"/>
    </row>
    <row r="340" spans="1:26" ht="14">
      <c r="A340" s="28"/>
      <c r="B340" s="28"/>
      <c r="C340" s="5"/>
      <c r="D340" s="28"/>
      <c r="E340" s="28"/>
      <c r="F340" s="28"/>
      <c r="G340" s="28"/>
      <c r="H340" s="28"/>
      <c r="I340" s="20"/>
      <c r="J340" s="28"/>
      <c r="K340" s="28"/>
      <c r="L340" s="28"/>
      <c r="M340" s="28"/>
      <c r="N340" s="28"/>
      <c r="O340" s="28"/>
      <c r="P340" s="28"/>
      <c r="Q340" s="28"/>
      <c r="R340" s="28"/>
      <c r="S340" s="28"/>
      <c r="T340" s="28"/>
      <c r="U340" s="28"/>
      <c r="V340" s="28"/>
      <c r="W340" s="28"/>
      <c r="X340" s="28"/>
      <c r="Y340" s="28"/>
      <c r="Z340" s="28"/>
    </row>
    <row r="341" spans="1:26" ht="14">
      <c r="A341" s="28"/>
      <c r="B341" s="28"/>
      <c r="C341" s="5"/>
      <c r="D341" s="28"/>
      <c r="E341" s="28"/>
      <c r="F341" s="28"/>
      <c r="G341" s="28"/>
      <c r="H341" s="28"/>
      <c r="I341" s="20"/>
      <c r="J341" s="28"/>
      <c r="K341" s="28"/>
      <c r="L341" s="28"/>
      <c r="M341" s="28"/>
      <c r="N341" s="28"/>
      <c r="O341" s="28"/>
      <c r="P341" s="28"/>
      <c r="Q341" s="28"/>
      <c r="R341" s="28"/>
      <c r="S341" s="28"/>
      <c r="T341" s="28"/>
      <c r="U341" s="28"/>
      <c r="V341" s="28"/>
      <c r="W341" s="28"/>
      <c r="X341" s="28"/>
      <c r="Y341" s="28"/>
      <c r="Z341" s="28"/>
    </row>
    <row r="342" spans="1:26" ht="14">
      <c r="A342" s="28"/>
      <c r="B342" s="28"/>
      <c r="C342" s="5"/>
      <c r="D342" s="28"/>
      <c r="E342" s="28"/>
      <c r="F342" s="28"/>
      <c r="G342" s="28"/>
      <c r="H342" s="28"/>
      <c r="I342" s="20"/>
      <c r="J342" s="28"/>
      <c r="K342" s="28"/>
      <c r="L342" s="28"/>
      <c r="M342" s="28"/>
      <c r="N342" s="28"/>
      <c r="O342" s="28"/>
      <c r="P342" s="28"/>
      <c r="Q342" s="28"/>
      <c r="R342" s="28"/>
      <c r="S342" s="28"/>
      <c r="T342" s="28"/>
      <c r="U342" s="28"/>
      <c r="V342" s="28"/>
      <c r="W342" s="28"/>
      <c r="X342" s="28"/>
      <c r="Y342" s="28"/>
      <c r="Z342" s="28"/>
    </row>
    <row r="343" spans="1:26" ht="14">
      <c r="A343" s="28"/>
      <c r="B343" s="28"/>
      <c r="C343" s="5"/>
      <c r="D343" s="28"/>
      <c r="E343" s="28"/>
      <c r="F343" s="28"/>
      <c r="G343" s="28"/>
      <c r="H343" s="28"/>
      <c r="I343" s="20"/>
      <c r="J343" s="28"/>
      <c r="K343" s="28"/>
      <c r="L343" s="28"/>
      <c r="M343" s="28"/>
      <c r="N343" s="28"/>
      <c r="O343" s="28"/>
      <c r="P343" s="28"/>
      <c r="Q343" s="28"/>
      <c r="R343" s="28"/>
      <c r="S343" s="28"/>
      <c r="T343" s="28"/>
      <c r="U343" s="28"/>
      <c r="V343" s="28"/>
      <c r="W343" s="28"/>
      <c r="X343" s="28"/>
      <c r="Y343" s="28"/>
      <c r="Z343" s="28"/>
    </row>
    <row r="344" spans="1:26" ht="14">
      <c r="A344" s="28"/>
      <c r="B344" s="28"/>
      <c r="C344" s="5"/>
      <c r="D344" s="28"/>
      <c r="E344" s="28"/>
      <c r="F344" s="28"/>
      <c r="G344" s="28"/>
      <c r="H344" s="28"/>
      <c r="I344" s="20"/>
      <c r="J344" s="28"/>
      <c r="K344" s="28"/>
      <c r="L344" s="28"/>
      <c r="M344" s="28"/>
      <c r="N344" s="28"/>
      <c r="O344" s="28"/>
      <c r="P344" s="28"/>
      <c r="Q344" s="28"/>
      <c r="R344" s="28"/>
      <c r="S344" s="28"/>
      <c r="T344" s="28"/>
      <c r="U344" s="28"/>
      <c r="V344" s="28"/>
      <c r="W344" s="28"/>
      <c r="X344" s="28"/>
      <c r="Y344" s="28"/>
      <c r="Z344" s="28"/>
    </row>
    <row r="345" spans="1:26" ht="14">
      <c r="A345" s="28"/>
      <c r="B345" s="28"/>
      <c r="C345" s="5"/>
      <c r="D345" s="28"/>
      <c r="E345" s="28"/>
      <c r="F345" s="28"/>
      <c r="G345" s="28"/>
      <c r="H345" s="28"/>
      <c r="I345" s="20"/>
      <c r="J345" s="28"/>
      <c r="K345" s="28"/>
      <c r="L345" s="28"/>
      <c r="M345" s="28"/>
      <c r="N345" s="28"/>
      <c r="O345" s="28"/>
      <c r="P345" s="28"/>
      <c r="Q345" s="28"/>
      <c r="R345" s="28"/>
      <c r="S345" s="28"/>
      <c r="T345" s="28"/>
      <c r="U345" s="28"/>
      <c r="V345" s="28"/>
      <c r="W345" s="28"/>
      <c r="X345" s="28"/>
      <c r="Y345" s="28"/>
      <c r="Z345" s="28"/>
    </row>
    <row r="346" spans="1:26" ht="14">
      <c r="A346" s="28"/>
      <c r="B346" s="28"/>
      <c r="C346" s="5"/>
      <c r="D346" s="28"/>
      <c r="E346" s="28"/>
      <c r="F346" s="28"/>
      <c r="G346" s="28"/>
      <c r="H346" s="28"/>
      <c r="I346" s="20"/>
      <c r="J346" s="28"/>
      <c r="K346" s="28"/>
      <c r="L346" s="28"/>
      <c r="M346" s="28"/>
      <c r="N346" s="28"/>
      <c r="O346" s="28"/>
      <c r="P346" s="28"/>
      <c r="Q346" s="28"/>
      <c r="R346" s="28"/>
      <c r="S346" s="28"/>
      <c r="T346" s="28"/>
      <c r="U346" s="28"/>
      <c r="V346" s="28"/>
      <c r="W346" s="28"/>
      <c r="X346" s="28"/>
      <c r="Y346" s="28"/>
      <c r="Z346" s="28"/>
    </row>
    <row r="347" spans="1:26" ht="14">
      <c r="A347" s="28"/>
      <c r="B347" s="28"/>
      <c r="C347" s="5"/>
      <c r="D347" s="28"/>
      <c r="E347" s="28"/>
      <c r="F347" s="28"/>
      <c r="G347" s="28"/>
      <c r="H347" s="28"/>
      <c r="I347" s="20"/>
      <c r="J347" s="28"/>
      <c r="K347" s="28"/>
      <c r="L347" s="28"/>
      <c r="M347" s="28"/>
      <c r="N347" s="28"/>
      <c r="O347" s="28"/>
      <c r="P347" s="28"/>
      <c r="Q347" s="28"/>
      <c r="R347" s="28"/>
      <c r="S347" s="28"/>
      <c r="T347" s="28"/>
      <c r="U347" s="28"/>
      <c r="V347" s="28"/>
      <c r="W347" s="28"/>
      <c r="X347" s="28"/>
      <c r="Y347" s="28"/>
      <c r="Z347" s="28"/>
    </row>
    <row r="348" spans="1:26" ht="14">
      <c r="A348" s="28"/>
      <c r="B348" s="28"/>
      <c r="C348" s="5"/>
      <c r="D348" s="28"/>
      <c r="E348" s="28"/>
      <c r="F348" s="28"/>
      <c r="G348" s="28"/>
      <c r="H348" s="28"/>
      <c r="I348" s="20"/>
      <c r="J348" s="28"/>
      <c r="K348" s="28"/>
      <c r="L348" s="28"/>
      <c r="M348" s="28"/>
      <c r="N348" s="28"/>
      <c r="O348" s="28"/>
      <c r="P348" s="28"/>
      <c r="Q348" s="28"/>
      <c r="R348" s="28"/>
      <c r="S348" s="28"/>
      <c r="T348" s="28"/>
      <c r="U348" s="28"/>
      <c r="V348" s="28"/>
      <c r="W348" s="28"/>
      <c r="X348" s="28"/>
      <c r="Y348" s="28"/>
      <c r="Z348" s="28"/>
    </row>
    <row r="349" spans="1:26" ht="14">
      <c r="A349" s="28"/>
      <c r="B349" s="28"/>
      <c r="C349" s="5"/>
      <c r="D349" s="28"/>
      <c r="E349" s="28"/>
      <c r="F349" s="28"/>
      <c r="G349" s="28"/>
      <c r="H349" s="28"/>
      <c r="I349" s="20"/>
      <c r="J349" s="28"/>
      <c r="K349" s="28"/>
      <c r="L349" s="28"/>
      <c r="M349" s="28"/>
      <c r="N349" s="28"/>
      <c r="O349" s="28"/>
      <c r="P349" s="28"/>
      <c r="Q349" s="28"/>
      <c r="R349" s="28"/>
      <c r="S349" s="28"/>
      <c r="T349" s="28"/>
      <c r="U349" s="28"/>
      <c r="V349" s="28"/>
      <c r="W349" s="28"/>
      <c r="X349" s="28"/>
      <c r="Y349" s="28"/>
      <c r="Z349" s="28"/>
    </row>
    <row r="350" spans="1:26" ht="14">
      <c r="A350" s="28"/>
      <c r="B350" s="28"/>
      <c r="C350" s="5"/>
      <c r="D350" s="28"/>
      <c r="E350" s="28"/>
      <c r="F350" s="28"/>
      <c r="G350" s="28"/>
      <c r="H350" s="28"/>
      <c r="I350" s="20"/>
      <c r="J350" s="28"/>
      <c r="K350" s="28"/>
      <c r="L350" s="28"/>
      <c r="M350" s="28"/>
      <c r="N350" s="28"/>
      <c r="O350" s="28"/>
      <c r="P350" s="28"/>
      <c r="Q350" s="28"/>
      <c r="R350" s="28"/>
      <c r="S350" s="28"/>
      <c r="T350" s="28"/>
      <c r="U350" s="28"/>
      <c r="V350" s="28"/>
      <c r="W350" s="28"/>
      <c r="X350" s="28"/>
      <c r="Y350" s="28"/>
      <c r="Z350" s="28"/>
    </row>
    <row r="351" spans="1:26" ht="14">
      <c r="A351" s="28"/>
      <c r="B351" s="28"/>
      <c r="C351" s="5"/>
      <c r="D351" s="28"/>
      <c r="E351" s="28"/>
      <c r="F351" s="28"/>
      <c r="G351" s="28"/>
      <c r="H351" s="28"/>
      <c r="I351" s="20"/>
      <c r="J351" s="28"/>
      <c r="K351" s="28"/>
      <c r="L351" s="28"/>
      <c r="M351" s="28"/>
      <c r="N351" s="28"/>
      <c r="O351" s="28"/>
      <c r="P351" s="28"/>
      <c r="Q351" s="28"/>
      <c r="R351" s="28"/>
      <c r="S351" s="28"/>
      <c r="T351" s="28"/>
      <c r="U351" s="28"/>
      <c r="V351" s="28"/>
      <c r="W351" s="28"/>
      <c r="X351" s="28"/>
      <c r="Y351" s="28"/>
      <c r="Z351" s="28"/>
    </row>
    <row r="352" spans="1:26" ht="14">
      <c r="A352" s="28"/>
      <c r="B352" s="28"/>
      <c r="C352" s="5"/>
      <c r="D352" s="28"/>
      <c r="E352" s="28"/>
      <c r="F352" s="28"/>
      <c r="G352" s="28"/>
      <c r="H352" s="28"/>
      <c r="I352" s="20"/>
      <c r="J352" s="28"/>
      <c r="K352" s="28"/>
      <c r="L352" s="28"/>
      <c r="M352" s="28"/>
      <c r="N352" s="28"/>
      <c r="O352" s="28"/>
      <c r="P352" s="28"/>
      <c r="Q352" s="28"/>
      <c r="R352" s="28"/>
      <c r="S352" s="28"/>
      <c r="T352" s="28"/>
      <c r="U352" s="28"/>
      <c r="V352" s="28"/>
      <c r="W352" s="28"/>
      <c r="X352" s="28"/>
      <c r="Y352" s="28"/>
      <c r="Z352" s="28"/>
    </row>
    <row r="353" spans="1:26" ht="14">
      <c r="A353" s="28"/>
      <c r="B353" s="28"/>
      <c r="C353" s="5"/>
      <c r="D353" s="28"/>
      <c r="E353" s="28"/>
      <c r="F353" s="28"/>
      <c r="G353" s="28"/>
      <c r="H353" s="28"/>
      <c r="I353" s="20"/>
      <c r="J353" s="28"/>
      <c r="K353" s="28"/>
      <c r="L353" s="28"/>
      <c r="M353" s="28"/>
      <c r="N353" s="28"/>
      <c r="O353" s="28"/>
      <c r="P353" s="28"/>
      <c r="Q353" s="28"/>
      <c r="R353" s="28"/>
      <c r="S353" s="28"/>
      <c r="T353" s="28"/>
      <c r="U353" s="28"/>
      <c r="V353" s="28"/>
      <c r="W353" s="28"/>
      <c r="X353" s="28"/>
      <c r="Y353" s="28"/>
      <c r="Z353" s="28"/>
    </row>
    <row r="354" spans="1:26" ht="14">
      <c r="A354" s="28"/>
      <c r="B354" s="28"/>
      <c r="C354" s="5"/>
      <c r="D354" s="28"/>
      <c r="E354" s="28"/>
      <c r="F354" s="28"/>
      <c r="G354" s="28"/>
      <c r="H354" s="28"/>
      <c r="I354" s="20"/>
      <c r="J354" s="28"/>
      <c r="K354" s="28"/>
      <c r="L354" s="28"/>
      <c r="M354" s="28"/>
      <c r="N354" s="28"/>
      <c r="O354" s="28"/>
      <c r="P354" s="28"/>
      <c r="Q354" s="28"/>
      <c r="R354" s="28"/>
      <c r="S354" s="28"/>
      <c r="T354" s="28"/>
      <c r="U354" s="28"/>
      <c r="V354" s="28"/>
      <c r="W354" s="28"/>
      <c r="X354" s="28"/>
      <c r="Y354" s="28"/>
      <c r="Z354" s="28"/>
    </row>
    <row r="355" spans="1:26" ht="14">
      <c r="A355" s="28"/>
      <c r="B355" s="28"/>
      <c r="C355" s="5"/>
      <c r="D355" s="28"/>
      <c r="E355" s="28"/>
      <c r="F355" s="28"/>
      <c r="G355" s="28"/>
      <c r="H355" s="28"/>
      <c r="I355" s="20"/>
      <c r="J355" s="28"/>
      <c r="K355" s="28"/>
      <c r="L355" s="28"/>
      <c r="M355" s="28"/>
      <c r="N355" s="28"/>
      <c r="O355" s="28"/>
      <c r="P355" s="28"/>
      <c r="Q355" s="28"/>
      <c r="R355" s="28"/>
      <c r="S355" s="28"/>
      <c r="T355" s="28"/>
      <c r="U355" s="28"/>
      <c r="V355" s="28"/>
      <c r="W355" s="28"/>
      <c r="X355" s="28"/>
      <c r="Y355" s="28"/>
      <c r="Z355" s="28"/>
    </row>
    <row r="356" spans="1:26" ht="14">
      <c r="A356" s="28"/>
      <c r="B356" s="28"/>
      <c r="C356" s="5"/>
      <c r="D356" s="28"/>
      <c r="E356" s="28"/>
      <c r="F356" s="28"/>
      <c r="G356" s="28"/>
      <c r="H356" s="28"/>
      <c r="I356" s="20"/>
      <c r="J356" s="28"/>
      <c r="K356" s="28"/>
      <c r="L356" s="28"/>
      <c r="M356" s="28"/>
      <c r="N356" s="28"/>
      <c r="O356" s="28"/>
      <c r="P356" s="28"/>
      <c r="Q356" s="28"/>
      <c r="R356" s="28"/>
      <c r="S356" s="28"/>
      <c r="T356" s="28"/>
      <c r="U356" s="28"/>
      <c r="V356" s="28"/>
      <c r="W356" s="28"/>
      <c r="X356" s="28"/>
      <c r="Y356" s="28"/>
      <c r="Z356" s="28"/>
    </row>
    <row r="357" spans="1:26" ht="14">
      <c r="A357" s="28"/>
      <c r="B357" s="28"/>
      <c r="C357" s="5"/>
      <c r="D357" s="28"/>
      <c r="E357" s="28"/>
      <c r="F357" s="28"/>
      <c r="G357" s="28"/>
      <c r="H357" s="28"/>
      <c r="I357" s="20"/>
      <c r="J357" s="28"/>
      <c r="K357" s="28"/>
      <c r="L357" s="28"/>
      <c r="M357" s="28"/>
      <c r="N357" s="28"/>
      <c r="O357" s="28"/>
      <c r="P357" s="28"/>
      <c r="Q357" s="28"/>
      <c r="R357" s="28"/>
      <c r="S357" s="28"/>
      <c r="T357" s="28"/>
      <c r="U357" s="28"/>
      <c r="V357" s="28"/>
      <c r="W357" s="28"/>
      <c r="X357" s="28"/>
      <c r="Y357" s="28"/>
      <c r="Z357" s="28"/>
    </row>
    <row r="358" spans="1:26" ht="14">
      <c r="A358" s="28"/>
      <c r="B358" s="28"/>
      <c r="C358" s="5"/>
      <c r="D358" s="28"/>
      <c r="E358" s="28"/>
      <c r="F358" s="28"/>
      <c r="G358" s="28"/>
      <c r="H358" s="28"/>
      <c r="I358" s="20"/>
      <c r="J358" s="28"/>
      <c r="K358" s="28"/>
      <c r="L358" s="28"/>
      <c r="M358" s="28"/>
      <c r="N358" s="28"/>
      <c r="O358" s="28"/>
      <c r="P358" s="28"/>
      <c r="Q358" s="28"/>
      <c r="R358" s="28"/>
      <c r="S358" s="28"/>
      <c r="T358" s="28"/>
      <c r="U358" s="28"/>
      <c r="V358" s="28"/>
      <c r="W358" s="28"/>
      <c r="X358" s="28"/>
      <c r="Y358" s="28"/>
      <c r="Z358" s="28"/>
    </row>
    <row r="359" spans="1:26" ht="14">
      <c r="A359" s="28"/>
      <c r="B359" s="28"/>
      <c r="C359" s="5"/>
      <c r="D359" s="28"/>
      <c r="E359" s="28"/>
      <c r="F359" s="28"/>
      <c r="G359" s="28"/>
      <c r="H359" s="28"/>
      <c r="I359" s="20"/>
      <c r="J359" s="28"/>
      <c r="K359" s="28"/>
      <c r="L359" s="28"/>
      <c r="M359" s="28"/>
      <c r="N359" s="28"/>
      <c r="O359" s="28"/>
      <c r="P359" s="28"/>
      <c r="Q359" s="28"/>
      <c r="R359" s="28"/>
      <c r="S359" s="28"/>
      <c r="T359" s="28"/>
      <c r="U359" s="28"/>
      <c r="V359" s="28"/>
      <c r="W359" s="28"/>
      <c r="X359" s="28"/>
      <c r="Y359" s="28"/>
      <c r="Z359" s="28"/>
    </row>
    <row r="360" spans="1:26" ht="14">
      <c r="A360" s="28"/>
      <c r="B360" s="28"/>
      <c r="C360" s="5"/>
      <c r="D360" s="28"/>
      <c r="E360" s="28"/>
      <c r="F360" s="28"/>
      <c r="G360" s="28"/>
      <c r="H360" s="28"/>
      <c r="I360" s="20"/>
      <c r="J360" s="28"/>
      <c r="K360" s="28"/>
      <c r="L360" s="28"/>
      <c r="M360" s="28"/>
      <c r="N360" s="28"/>
      <c r="O360" s="28"/>
      <c r="P360" s="28"/>
      <c r="Q360" s="28"/>
      <c r="R360" s="28"/>
      <c r="S360" s="28"/>
      <c r="T360" s="28"/>
      <c r="U360" s="28"/>
      <c r="V360" s="28"/>
      <c r="W360" s="28"/>
      <c r="X360" s="28"/>
      <c r="Y360" s="28"/>
      <c r="Z360" s="28"/>
    </row>
    <row r="361" spans="1:26" ht="14">
      <c r="A361" s="28"/>
      <c r="B361" s="28"/>
      <c r="C361" s="5"/>
      <c r="D361" s="28"/>
      <c r="E361" s="28"/>
      <c r="F361" s="28"/>
      <c r="G361" s="28"/>
      <c r="H361" s="28"/>
      <c r="I361" s="20"/>
      <c r="J361" s="28"/>
      <c r="K361" s="28"/>
      <c r="L361" s="28"/>
      <c r="M361" s="28"/>
      <c r="N361" s="28"/>
      <c r="O361" s="28"/>
      <c r="P361" s="28"/>
      <c r="Q361" s="28"/>
      <c r="R361" s="28"/>
      <c r="S361" s="28"/>
      <c r="T361" s="28"/>
      <c r="U361" s="28"/>
      <c r="V361" s="28"/>
      <c r="W361" s="28"/>
      <c r="X361" s="28"/>
      <c r="Y361" s="28"/>
      <c r="Z361" s="28"/>
    </row>
    <row r="362" spans="1:26" ht="14">
      <c r="A362" s="28"/>
      <c r="B362" s="28"/>
      <c r="C362" s="5"/>
      <c r="D362" s="28"/>
      <c r="E362" s="28"/>
      <c r="F362" s="28"/>
      <c r="G362" s="28"/>
      <c r="H362" s="28"/>
      <c r="I362" s="20"/>
      <c r="J362" s="28"/>
      <c r="K362" s="28"/>
      <c r="L362" s="28"/>
      <c r="M362" s="28"/>
      <c r="N362" s="28"/>
      <c r="O362" s="28"/>
      <c r="P362" s="28"/>
      <c r="Q362" s="28"/>
      <c r="R362" s="28"/>
      <c r="S362" s="28"/>
      <c r="T362" s="28"/>
      <c r="U362" s="28"/>
      <c r="V362" s="28"/>
      <c r="W362" s="28"/>
      <c r="X362" s="28"/>
      <c r="Y362" s="28"/>
      <c r="Z362" s="28"/>
    </row>
    <row r="363" spans="1:26" ht="14">
      <c r="A363" s="28"/>
      <c r="B363" s="28"/>
      <c r="C363" s="5"/>
      <c r="D363" s="28"/>
      <c r="E363" s="28"/>
      <c r="F363" s="28"/>
      <c r="G363" s="28"/>
      <c r="H363" s="28"/>
      <c r="I363" s="20"/>
      <c r="J363" s="28"/>
      <c r="K363" s="28"/>
      <c r="L363" s="28"/>
      <c r="M363" s="28"/>
      <c r="N363" s="28"/>
      <c r="O363" s="28"/>
      <c r="P363" s="28"/>
      <c r="Q363" s="28"/>
      <c r="R363" s="28"/>
      <c r="S363" s="28"/>
      <c r="T363" s="28"/>
      <c r="U363" s="28"/>
      <c r="V363" s="28"/>
      <c r="W363" s="28"/>
      <c r="X363" s="28"/>
      <c r="Y363" s="28"/>
      <c r="Z363" s="28"/>
    </row>
    <row r="364" spans="1:26" ht="14">
      <c r="A364" s="28"/>
      <c r="B364" s="28"/>
      <c r="C364" s="5"/>
      <c r="D364" s="28"/>
      <c r="E364" s="28"/>
      <c r="F364" s="28"/>
      <c r="G364" s="28"/>
      <c r="H364" s="28"/>
      <c r="I364" s="20"/>
      <c r="J364" s="28"/>
      <c r="K364" s="28"/>
      <c r="L364" s="28"/>
      <c r="M364" s="28"/>
      <c r="N364" s="28"/>
      <c r="O364" s="28"/>
      <c r="P364" s="28"/>
      <c r="Q364" s="28"/>
      <c r="R364" s="28"/>
      <c r="S364" s="28"/>
      <c r="T364" s="28"/>
      <c r="U364" s="28"/>
      <c r="V364" s="28"/>
      <c r="W364" s="28"/>
      <c r="X364" s="28"/>
      <c r="Y364" s="28"/>
      <c r="Z364" s="28"/>
    </row>
    <row r="365" spans="1:26" ht="14">
      <c r="A365" s="28"/>
      <c r="B365" s="28"/>
      <c r="C365" s="5"/>
      <c r="D365" s="28"/>
      <c r="E365" s="28"/>
      <c r="F365" s="28"/>
      <c r="G365" s="28"/>
      <c r="H365" s="28"/>
      <c r="I365" s="20"/>
      <c r="J365" s="28"/>
      <c r="K365" s="28"/>
      <c r="L365" s="28"/>
      <c r="M365" s="28"/>
      <c r="N365" s="28"/>
      <c r="O365" s="28"/>
      <c r="P365" s="28"/>
      <c r="Q365" s="28"/>
      <c r="R365" s="28"/>
      <c r="S365" s="28"/>
      <c r="T365" s="28"/>
      <c r="U365" s="28"/>
      <c r="V365" s="28"/>
      <c r="W365" s="28"/>
      <c r="X365" s="28"/>
      <c r="Y365" s="28"/>
      <c r="Z365" s="28"/>
    </row>
    <row r="366" spans="1:26" ht="14">
      <c r="A366" s="28"/>
      <c r="B366" s="28"/>
      <c r="C366" s="5"/>
      <c r="D366" s="28"/>
      <c r="E366" s="28"/>
      <c r="F366" s="28"/>
      <c r="G366" s="28"/>
      <c r="H366" s="28"/>
      <c r="I366" s="20"/>
      <c r="J366" s="28"/>
      <c r="K366" s="28"/>
      <c r="L366" s="28"/>
      <c r="M366" s="28"/>
      <c r="N366" s="28"/>
      <c r="O366" s="28"/>
      <c r="P366" s="28"/>
      <c r="Q366" s="28"/>
      <c r="R366" s="28"/>
      <c r="S366" s="28"/>
      <c r="T366" s="28"/>
      <c r="U366" s="28"/>
      <c r="V366" s="28"/>
      <c r="W366" s="28"/>
      <c r="X366" s="28"/>
      <c r="Y366" s="28"/>
      <c r="Z366" s="28"/>
    </row>
    <row r="367" spans="1:26" ht="14">
      <c r="A367" s="28"/>
      <c r="B367" s="28"/>
      <c r="C367" s="5"/>
      <c r="D367" s="28"/>
      <c r="E367" s="28"/>
      <c r="F367" s="28"/>
      <c r="G367" s="28"/>
      <c r="H367" s="28"/>
      <c r="I367" s="20"/>
      <c r="J367" s="28"/>
      <c r="K367" s="28"/>
      <c r="L367" s="28"/>
      <c r="M367" s="28"/>
      <c r="N367" s="28"/>
      <c r="O367" s="28"/>
      <c r="P367" s="28"/>
      <c r="Q367" s="28"/>
      <c r="R367" s="28"/>
      <c r="S367" s="28"/>
      <c r="T367" s="28"/>
      <c r="U367" s="28"/>
      <c r="V367" s="28"/>
      <c r="W367" s="28"/>
      <c r="X367" s="28"/>
      <c r="Y367" s="28"/>
      <c r="Z367" s="28"/>
    </row>
    <row r="368" spans="1:26" ht="14">
      <c r="A368" s="28"/>
      <c r="B368" s="28"/>
      <c r="C368" s="5"/>
      <c r="D368" s="28"/>
      <c r="E368" s="28"/>
      <c r="F368" s="28"/>
      <c r="G368" s="28"/>
      <c r="H368" s="28"/>
      <c r="I368" s="20"/>
      <c r="J368" s="28"/>
      <c r="K368" s="28"/>
      <c r="L368" s="28"/>
      <c r="M368" s="28"/>
      <c r="N368" s="28"/>
      <c r="O368" s="28"/>
      <c r="P368" s="28"/>
      <c r="Q368" s="28"/>
      <c r="R368" s="28"/>
      <c r="S368" s="28"/>
      <c r="T368" s="28"/>
      <c r="U368" s="28"/>
      <c r="V368" s="28"/>
      <c r="W368" s="28"/>
      <c r="X368" s="28"/>
      <c r="Y368" s="28"/>
      <c r="Z368" s="28"/>
    </row>
    <row r="369" spans="1:26" ht="14">
      <c r="A369" s="28"/>
      <c r="B369" s="28"/>
      <c r="C369" s="5"/>
      <c r="D369" s="28"/>
      <c r="E369" s="28"/>
      <c r="F369" s="28"/>
      <c r="G369" s="28"/>
      <c r="H369" s="28"/>
      <c r="I369" s="20"/>
      <c r="J369" s="28"/>
      <c r="K369" s="28"/>
      <c r="L369" s="28"/>
      <c r="M369" s="28"/>
      <c r="N369" s="28"/>
      <c r="O369" s="28"/>
      <c r="P369" s="28"/>
      <c r="Q369" s="28"/>
      <c r="R369" s="28"/>
      <c r="S369" s="28"/>
      <c r="T369" s="28"/>
      <c r="U369" s="28"/>
      <c r="V369" s="28"/>
      <c r="W369" s="28"/>
      <c r="X369" s="28"/>
      <c r="Y369" s="28"/>
      <c r="Z369" s="28"/>
    </row>
    <row r="370" spans="1:26" ht="14">
      <c r="A370" s="28"/>
      <c r="B370" s="28"/>
      <c r="C370" s="5"/>
      <c r="D370" s="28"/>
      <c r="E370" s="28"/>
      <c r="F370" s="28"/>
      <c r="G370" s="28"/>
      <c r="H370" s="28"/>
      <c r="I370" s="20"/>
      <c r="J370" s="28"/>
      <c r="K370" s="28"/>
      <c r="L370" s="28"/>
      <c r="M370" s="28"/>
      <c r="N370" s="28"/>
      <c r="O370" s="28"/>
      <c r="P370" s="28"/>
      <c r="Q370" s="28"/>
      <c r="R370" s="28"/>
      <c r="S370" s="28"/>
      <c r="T370" s="28"/>
      <c r="U370" s="28"/>
      <c r="V370" s="28"/>
      <c r="W370" s="28"/>
      <c r="X370" s="28"/>
      <c r="Y370" s="28"/>
      <c r="Z370" s="28"/>
    </row>
    <row r="371" spans="1:26" ht="14">
      <c r="A371" s="28"/>
      <c r="B371" s="28"/>
      <c r="C371" s="5"/>
      <c r="D371" s="28"/>
      <c r="E371" s="28"/>
      <c r="F371" s="28"/>
      <c r="G371" s="28"/>
      <c r="H371" s="28"/>
      <c r="I371" s="20"/>
      <c r="J371" s="28"/>
      <c r="K371" s="28"/>
      <c r="L371" s="28"/>
      <c r="M371" s="28"/>
      <c r="N371" s="28"/>
      <c r="O371" s="28"/>
      <c r="P371" s="28"/>
      <c r="Q371" s="28"/>
      <c r="R371" s="28"/>
      <c r="S371" s="28"/>
      <c r="T371" s="28"/>
      <c r="U371" s="28"/>
      <c r="V371" s="28"/>
      <c r="W371" s="28"/>
      <c r="X371" s="28"/>
      <c r="Y371" s="28"/>
      <c r="Z371" s="28"/>
    </row>
    <row r="372" spans="1:26" ht="14">
      <c r="A372" s="28"/>
      <c r="B372" s="28"/>
      <c r="C372" s="5"/>
      <c r="D372" s="28"/>
      <c r="E372" s="28"/>
      <c r="F372" s="28"/>
      <c r="G372" s="28"/>
      <c r="H372" s="28"/>
      <c r="I372" s="20"/>
      <c r="J372" s="28"/>
      <c r="K372" s="28"/>
      <c r="L372" s="28"/>
      <c r="M372" s="28"/>
      <c r="N372" s="28"/>
      <c r="O372" s="28"/>
      <c r="P372" s="28"/>
      <c r="Q372" s="28"/>
      <c r="R372" s="28"/>
      <c r="S372" s="28"/>
      <c r="T372" s="28"/>
      <c r="U372" s="28"/>
      <c r="V372" s="28"/>
      <c r="W372" s="28"/>
      <c r="X372" s="28"/>
      <c r="Y372" s="28"/>
      <c r="Z372" s="28"/>
    </row>
    <row r="373" spans="1:26" ht="14">
      <c r="A373" s="28"/>
      <c r="B373" s="28"/>
      <c r="C373" s="5"/>
      <c r="D373" s="28"/>
      <c r="E373" s="28"/>
      <c r="F373" s="28"/>
      <c r="G373" s="28"/>
      <c r="H373" s="28"/>
      <c r="I373" s="20"/>
      <c r="J373" s="28"/>
      <c r="K373" s="28"/>
      <c r="L373" s="28"/>
      <c r="M373" s="28"/>
      <c r="N373" s="28"/>
      <c r="O373" s="28"/>
      <c r="P373" s="28"/>
      <c r="Q373" s="28"/>
      <c r="R373" s="28"/>
      <c r="S373" s="28"/>
      <c r="T373" s="28"/>
      <c r="U373" s="28"/>
      <c r="V373" s="28"/>
      <c r="W373" s="28"/>
      <c r="X373" s="28"/>
      <c r="Y373" s="28"/>
      <c r="Z373" s="28"/>
    </row>
    <row r="374" spans="1:26" ht="14">
      <c r="A374" s="28"/>
      <c r="B374" s="28"/>
      <c r="C374" s="5"/>
      <c r="D374" s="28"/>
      <c r="E374" s="28"/>
      <c r="F374" s="28"/>
      <c r="G374" s="28"/>
      <c r="H374" s="28"/>
      <c r="I374" s="20"/>
      <c r="J374" s="28"/>
      <c r="K374" s="28"/>
      <c r="L374" s="28"/>
      <c r="M374" s="28"/>
      <c r="N374" s="28"/>
      <c r="O374" s="28"/>
      <c r="P374" s="28"/>
      <c r="Q374" s="28"/>
      <c r="R374" s="28"/>
      <c r="S374" s="28"/>
      <c r="T374" s="28"/>
      <c r="U374" s="28"/>
      <c r="V374" s="28"/>
      <c r="W374" s="28"/>
      <c r="X374" s="28"/>
      <c r="Y374" s="28"/>
      <c r="Z374" s="28"/>
    </row>
    <row r="375" spans="1:26" ht="14">
      <c r="A375" s="28"/>
      <c r="B375" s="28"/>
      <c r="C375" s="5"/>
      <c r="D375" s="28"/>
      <c r="E375" s="28"/>
      <c r="F375" s="28"/>
      <c r="G375" s="28"/>
      <c r="H375" s="28"/>
      <c r="I375" s="20"/>
      <c r="J375" s="28"/>
      <c r="K375" s="28"/>
      <c r="L375" s="28"/>
      <c r="M375" s="28"/>
      <c r="N375" s="28"/>
      <c r="O375" s="28"/>
      <c r="P375" s="28"/>
      <c r="Q375" s="28"/>
      <c r="R375" s="28"/>
      <c r="S375" s="28"/>
      <c r="T375" s="28"/>
      <c r="U375" s="28"/>
      <c r="V375" s="28"/>
      <c r="W375" s="28"/>
      <c r="X375" s="28"/>
      <c r="Y375" s="28"/>
      <c r="Z375" s="28"/>
    </row>
    <row r="376" spans="1:26" ht="14">
      <c r="A376" s="28"/>
      <c r="B376" s="28"/>
      <c r="C376" s="5"/>
      <c r="D376" s="28"/>
      <c r="E376" s="28"/>
      <c r="F376" s="28"/>
      <c r="G376" s="28"/>
      <c r="H376" s="28"/>
      <c r="I376" s="20"/>
      <c r="J376" s="28"/>
      <c r="K376" s="28"/>
      <c r="L376" s="28"/>
      <c r="M376" s="28"/>
      <c r="N376" s="28"/>
      <c r="O376" s="28"/>
      <c r="P376" s="28"/>
      <c r="Q376" s="28"/>
      <c r="R376" s="28"/>
      <c r="S376" s="28"/>
      <c r="T376" s="28"/>
      <c r="U376" s="28"/>
      <c r="V376" s="28"/>
      <c r="W376" s="28"/>
      <c r="X376" s="28"/>
      <c r="Y376" s="28"/>
      <c r="Z376" s="28"/>
    </row>
    <row r="377" spans="1:26" ht="14">
      <c r="A377" s="28"/>
      <c r="B377" s="28"/>
      <c r="C377" s="5"/>
      <c r="D377" s="28"/>
      <c r="E377" s="28"/>
      <c r="F377" s="28"/>
      <c r="G377" s="28"/>
      <c r="H377" s="28"/>
      <c r="I377" s="20"/>
      <c r="J377" s="28"/>
      <c r="K377" s="28"/>
      <c r="L377" s="28"/>
      <c r="M377" s="28"/>
      <c r="N377" s="28"/>
      <c r="O377" s="28"/>
      <c r="P377" s="28"/>
      <c r="Q377" s="28"/>
      <c r="R377" s="28"/>
      <c r="S377" s="28"/>
      <c r="T377" s="28"/>
      <c r="U377" s="28"/>
      <c r="V377" s="28"/>
      <c r="W377" s="28"/>
      <c r="X377" s="28"/>
      <c r="Y377" s="28"/>
      <c r="Z377" s="28"/>
    </row>
    <row r="378" spans="1:26" ht="14">
      <c r="A378" s="28"/>
      <c r="B378" s="28"/>
      <c r="C378" s="5"/>
      <c r="D378" s="28"/>
      <c r="E378" s="28"/>
      <c r="F378" s="28"/>
      <c r="G378" s="28"/>
      <c r="H378" s="28"/>
      <c r="I378" s="20"/>
      <c r="J378" s="28"/>
      <c r="K378" s="28"/>
      <c r="L378" s="28"/>
      <c r="M378" s="28"/>
      <c r="N378" s="28"/>
      <c r="O378" s="28"/>
      <c r="P378" s="28"/>
      <c r="Q378" s="28"/>
      <c r="R378" s="28"/>
      <c r="S378" s="28"/>
      <c r="T378" s="28"/>
      <c r="U378" s="28"/>
      <c r="V378" s="28"/>
      <c r="W378" s="28"/>
      <c r="X378" s="28"/>
      <c r="Y378" s="28"/>
      <c r="Z378" s="28"/>
    </row>
    <row r="379" spans="1:26" ht="14">
      <c r="A379" s="28"/>
      <c r="B379" s="28"/>
      <c r="C379" s="5"/>
      <c r="D379" s="28"/>
      <c r="E379" s="28"/>
      <c r="F379" s="28"/>
      <c r="G379" s="28"/>
      <c r="H379" s="28"/>
      <c r="I379" s="20"/>
      <c r="J379" s="28"/>
      <c r="K379" s="28"/>
      <c r="L379" s="28"/>
      <c r="M379" s="28"/>
      <c r="N379" s="28"/>
      <c r="O379" s="28"/>
      <c r="P379" s="28"/>
      <c r="Q379" s="28"/>
      <c r="R379" s="28"/>
      <c r="S379" s="28"/>
      <c r="T379" s="28"/>
      <c r="U379" s="28"/>
      <c r="V379" s="28"/>
      <c r="W379" s="28"/>
      <c r="X379" s="28"/>
      <c r="Y379" s="28"/>
      <c r="Z379" s="28"/>
    </row>
    <row r="380" spans="1:26" ht="14">
      <c r="A380" s="28"/>
      <c r="B380" s="28"/>
      <c r="C380" s="5"/>
      <c r="D380" s="28"/>
      <c r="E380" s="28"/>
      <c r="F380" s="28"/>
      <c r="G380" s="28"/>
      <c r="H380" s="28"/>
      <c r="I380" s="20"/>
      <c r="J380" s="28"/>
      <c r="K380" s="28"/>
      <c r="L380" s="28"/>
      <c r="M380" s="28"/>
      <c r="N380" s="28"/>
      <c r="O380" s="28"/>
      <c r="P380" s="28"/>
      <c r="Q380" s="28"/>
      <c r="R380" s="28"/>
      <c r="S380" s="28"/>
      <c r="T380" s="28"/>
      <c r="U380" s="28"/>
      <c r="V380" s="28"/>
      <c r="W380" s="28"/>
      <c r="X380" s="28"/>
      <c r="Y380" s="28"/>
      <c r="Z380" s="28"/>
    </row>
    <row r="381" spans="1:26" ht="14">
      <c r="A381" s="28"/>
      <c r="B381" s="28"/>
      <c r="C381" s="5"/>
      <c r="D381" s="28"/>
      <c r="E381" s="28"/>
      <c r="F381" s="28"/>
      <c r="G381" s="28"/>
      <c r="H381" s="28"/>
      <c r="I381" s="20"/>
      <c r="J381" s="28"/>
      <c r="K381" s="28"/>
      <c r="L381" s="28"/>
      <c r="M381" s="28"/>
      <c r="N381" s="28"/>
      <c r="O381" s="28"/>
      <c r="P381" s="28"/>
      <c r="Q381" s="28"/>
      <c r="R381" s="28"/>
      <c r="S381" s="28"/>
      <c r="T381" s="28"/>
      <c r="U381" s="28"/>
      <c r="V381" s="28"/>
      <c r="W381" s="28"/>
      <c r="X381" s="28"/>
      <c r="Y381" s="28"/>
      <c r="Z381" s="28"/>
    </row>
    <row r="382" spans="1:26" ht="14">
      <c r="A382" s="28"/>
      <c r="B382" s="28"/>
      <c r="C382" s="5"/>
      <c r="D382" s="28"/>
      <c r="E382" s="28"/>
      <c r="F382" s="28"/>
      <c r="G382" s="28"/>
      <c r="H382" s="28"/>
      <c r="I382" s="20"/>
      <c r="J382" s="28"/>
      <c r="K382" s="28"/>
      <c r="L382" s="28"/>
      <c r="M382" s="28"/>
      <c r="N382" s="28"/>
      <c r="O382" s="28"/>
      <c r="P382" s="28"/>
      <c r="Q382" s="28"/>
      <c r="R382" s="28"/>
      <c r="S382" s="28"/>
      <c r="T382" s="28"/>
      <c r="U382" s="28"/>
      <c r="V382" s="28"/>
      <c r="W382" s="28"/>
      <c r="X382" s="28"/>
      <c r="Y382" s="28"/>
      <c r="Z382" s="28"/>
    </row>
    <row r="383" spans="1:26" ht="14">
      <c r="A383" s="28"/>
      <c r="B383" s="28"/>
      <c r="C383" s="5"/>
      <c r="D383" s="28"/>
      <c r="E383" s="28"/>
      <c r="F383" s="28"/>
      <c r="G383" s="28"/>
      <c r="H383" s="28"/>
      <c r="I383" s="20"/>
      <c r="J383" s="28"/>
      <c r="K383" s="28"/>
      <c r="L383" s="28"/>
      <c r="M383" s="28"/>
      <c r="N383" s="28"/>
      <c r="O383" s="28"/>
      <c r="P383" s="28"/>
      <c r="Q383" s="28"/>
      <c r="R383" s="28"/>
      <c r="S383" s="28"/>
      <c r="T383" s="28"/>
      <c r="U383" s="28"/>
      <c r="V383" s="28"/>
      <c r="W383" s="28"/>
      <c r="X383" s="28"/>
      <c r="Y383" s="28"/>
      <c r="Z383" s="28"/>
    </row>
    <row r="384" spans="1:26" ht="14">
      <c r="A384" s="28"/>
      <c r="B384" s="28"/>
      <c r="C384" s="5"/>
      <c r="D384" s="28"/>
      <c r="E384" s="28"/>
      <c r="F384" s="28"/>
      <c r="G384" s="28"/>
      <c r="H384" s="28"/>
      <c r="I384" s="20"/>
      <c r="J384" s="28"/>
      <c r="K384" s="28"/>
      <c r="L384" s="28"/>
      <c r="M384" s="28"/>
      <c r="N384" s="28"/>
      <c r="O384" s="28"/>
      <c r="P384" s="28"/>
      <c r="Q384" s="28"/>
      <c r="R384" s="28"/>
      <c r="S384" s="28"/>
      <c r="T384" s="28"/>
      <c r="U384" s="28"/>
      <c r="V384" s="28"/>
      <c r="W384" s="28"/>
      <c r="X384" s="28"/>
      <c r="Y384" s="28"/>
      <c r="Z384" s="28"/>
    </row>
    <row r="385" spans="1:26" ht="14">
      <c r="A385" s="28"/>
      <c r="B385" s="28"/>
      <c r="C385" s="5"/>
      <c r="D385" s="28"/>
      <c r="E385" s="28"/>
      <c r="F385" s="28"/>
      <c r="G385" s="28"/>
      <c r="H385" s="28"/>
      <c r="I385" s="20"/>
      <c r="J385" s="28"/>
      <c r="K385" s="28"/>
      <c r="L385" s="28"/>
      <c r="M385" s="28"/>
      <c r="N385" s="28"/>
      <c r="O385" s="28"/>
      <c r="P385" s="28"/>
      <c r="Q385" s="28"/>
      <c r="R385" s="28"/>
      <c r="S385" s="28"/>
      <c r="T385" s="28"/>
      <c r="U385" s="28"/>
      <c r="V385" s="28"/>
      <c r="W385" s="28"/>
      <c r="X385" s="28"/>
      <c r="Y385" s="28"/>
      <c r="Z385" s="28"/>
    </row>
    <row r="386" spans="1:26" ht="14">
      <c r="A386" s="28"/>
      <c r="B386" s="28"/>
      <c r="C386" s="5"/>
      <c r="D386" s="28"/>
      <c r="E386" s="28"/>
      <c r="F386" s="28"/>
      <c r="G386" s="28"/>
      <c r="H386" s="28"/>
      <c r="I386" s="20"/>
      <c r="J386" s="28"/>
      <c r="K386" s="28"/>
      <c r="L386" s="28"/>
      <c r="M386" s="28"/>
      <c r="N386" s="28"/>
      <c r="O386" s="28"/>
      <c r="P386" s="28"/>
      <c r="Q386" s="28"/>
      <c r="R386" s="28"/>
      <c r="S386" s="28"/>
      <c r="T386" s="28"/>
      <c r="U386" s="28"/>
      <c r="V386" s="28"/>
      <c r="W386" s="28"/>
      <c r="X386" s="28"/>
      <c r="Y386" s="28"/>
      <c r="Z386" s="28"/>
    </row>
    <row r="387" spans="1:26" ht="14">
      <c r="A387" s="28"/>
      <c r="B387" s="28"/>
      <c r="C387" s="5"/>
      <c r="D387" s="28"/>
      <c r="E387" s="28"/>
      <c r="F387" s="28"/>
      <c r="G387" s="28"/>
      <c r="H387" s="28"/>
      <c r="I387" s="20"/>
      <c r="J387" s="28"/>
      <c r="K387" s="28"/>
      <c r="L387" s="28"/>
      <c r="M387" s="28"/>
      <c r="N387" s="28"/>
      <c r="O387" s="28"/>
      <c r="P387" s="28"/>
      <c r="Q387" s="28"/>
      <c r="R387" s="28"/>
      <c r="S387" s="28"/>
      <c r="T387" s="28"/>
      <c r="U387" s="28"/>
      <c r="V387" s="28"/>
      <c r="W387" s="28"/>
      <c r="X387" s="28"/>
      <c r="Y387" s="28"/>
      <c r="Z387" s="28"/>
    </row>
    <row r="388" spans="1:26" ht="14">
      <c r="A388" s="28"/>
      <c r="B388" s="28"/>
      <c r="C388" s="5"/>
      <c r="D388" s="28"/>
      <c r="E388" s="28"/>
      <c r="F388" s="28"/>
      <c r="G388" s="28"/>
      <c r="H388" s="28"/>
      <c r="I388" s="20"/>
      <c r="J388" s="28"/>
      <c r="K388" s="28"/>
      <c r="L388" s="28"/>
      <c r="M388" s="28"/>
      <c r="N388" s="28"/>
      <c r="O388" s="28"/>
      <c r="P388" s="28"/>
      <c r="Q388" s="28"/>
      <c r="R388" s="28"/>
      <c r="S388" s="28"/>
      <c r="T388" s="28"/>
      <c r="U388" s="28"/>
      <c r="V388" s="28"/>
      <c r="W388" s="28"/>
      <c r="X388" s="28"/>
      <c r="Y388" s="28"/>
      <c r="Z388" s="28"/>
    </row>
    <row r="389" spans="1:26" ht="14">
      <c r="A389" s="28"/>
      <c r="B389" s="28"/>
      <c r="C389" s="5"/>
      <c r="D389" s="28"/>
      <c r="E389" s="28"/>
      <c r="F389" s="28"/>
      <c r="G389" s="28"/>
      <c r="H389" s="28"/>
      <c r="I389" s="20"/>
      <c r="J389" s="28"/>
      <c r="K389" s="28"/>
      <c r="L389" s="28"/>
      <c r="M389" s="28"/>
      <c r="N389" s="28"/>
      <c r="O389" s="28"/>
      <c r="P389" s="28"/>
      <c r="Q389" s="28"/>
      <c r="R389" s="28"/>
      <c r="S389" s="28"/>
      <c r="T389" s="28"/>
      <c r="U389" s="28"/>
      <c r="V389" s="28"/>
      <c r="W389" s="28"/>
      <c r="X389" s="28"/>
      <c r="Y389" s="28"/>
      <c r="Z389" s="28"/>
    </row>
    <row r="390" spans="1:26" ht="14">
      <c r="A390" s="28"/>
      <c r="B390" s="28"/>
      <c r="C390" s="5"/>
      <c r="D390" s="28"/>
      <c r="E390" s="28"/>
      <c r="F390" s="28"/>
      <c r="G390" s="28"/>
      <c r="H390" s="28"/>
      <c r="I390" s="20"/>
      <c r="J390" s="28"/>
      <c r="K390" s="28"/>
      <c r="L390" s="28"/>
      <c r="M390" s="28"/>
      <c r="N390" s="28"/>
      <c r="O390" s="28"/>
      <c r="P390" s="28"/>
      <c r="Q390" s="28"/>
      <c r="R390" s="28"/>
      <c r="S390" s="28"/>
      <c r="T390" s="28"/>
      <c r="U390" s="28"/>
      <c r="V390" s="28"/>
      <c r="W390" s="28"/>
      <c r="X390" s="28"/>
      <c r="Y390" s="28"/>
      <c r="Z390" s="28"/>
    </row>
    <row r="391" spans="1:26" ht="14">
      <c r="A391" s="28"/>
      <c r="B391" s="28"/>
      <c r="C391" s="5"/>
      <c r="D391" s="28"/>
      <c r="E391" s="28"/>
      <c r="F391" s="28"/>
      <c r="G391" s="28"/>
      <c r="H391" s="28"/>
      <c r="I391" s="20"/>
      <c r="J391" s="28"/>
      <c r="K391" s="28"/>
      <c r="L391" s="28"/>
      <c r="M391" s="28"/>
      <c r="N391" s="28"/>
      <c r="O391" s="28"/>
      <c r="P391" s="28"/>
      <c r="Q391" s="28"/>
      <c r="R391" s="28"/>
      <c r="S391" s="28"/>
      <c r="T391" s="28"/>
      <c r="U391" s="28"/>
      <c r="V391" s="28"/>
      <c r="W391" s="28"/>
      <c r="X391" s="28"/>
      <c r="Y391" s="28"/>
      <c r="Z391" s="28"/>
    </row>
    <row r="392" spans="1:26" ht="14">
      <c r="A392" s="28"/>
      <c r="B392" s="28"/>
      <c r="C392" s="5"/>
      <c r="D392" s="28"/>
      <c r="E392" s="28"/>
      <c r="F392" s="28"/>
      <c r="G392" s="28"/>
      <c r="H392" s="28"/>
      <c r="I392" s="20"/>
      <c r="J392" s="28"/>
      <c r="K392" s="28"/>
      <c r="L392" s="28"/>
      <c r="M392" s="28"/>
      <c r="N392" s="28"/>
      <c r="O392" s="28"/>
      <c r="P392" s="28"/>
      <c r="Q392" s="28"/>
      <c r="R392" s="28"/>
      <c r="S392" s="28"/>
      <c r="T392" s="28"/>
      <c r="U392" s="28"/>
      <c r="V392" s="28"/>
      <c r="W392" s="28"/>
      <c r="X392" s="28"/>
      <c r="Y392" s="28"/>
      <c r="Z392" s="28"/>
    </row>
    <row r="393" spans="1:26" ht="14">
      <c r="A393" s="28"/>
      <c r="B393" s="28"/>
      <c r="C393" s="5"/>
      <c r="D393" s="28"/>
      <c r="E393" s="28"/>
      <c r="F393" s="28"/>
      <c r="G393" s="28"/>
      <c r="H393" s="28"/>
      <c r="I393" s="20"/>
      <c r="J393" s="28"/>
      <c r="K393" s="28"/>
      <c r="L393" s="28"/>
      <c r="M393" s="28"/>
      <c r="N393" s="28"/>
      <c r="O393" s="28"/>
      <c r="P393" s="28"/>
      <c r="Q393" s="28"/>
      <c r="R393" s="28"/>
      <c r="S393" s="28"/>
      <c r="T393" s="28"/>
      <c r="U393" s="28"/>
      <c r="V393" s="28"/>
      <c r="W393" s="28"/>
      <c r="X393" s="28"/>
      <c r="Y393" s="28"/>
      <c r="Z393" s="28"/>
    </row>
    <row r="394" spans="1:26" ht="14">
      <c r="A394" s="28"/>
      <c r="B394" s="28"/>
      <c r="C394" s="5"/>
      <c r="D394" s="28"/>
      <c r="E394" s="28"/>
      <c r="F394" s="28"/>
      <c r="G394" s="28"/>
      <c r="H394" s="28"/>
      <c r="I394" s="20"/>
      <c r="J394" s="28"/>
      <c r="K394" s="28"/>
      <c r="L394" s="28"/>
      <c r="M394" s="28"/>
      <c r="N394" s="28"/>
      <c r="O394" s="28"/>
      <c r="P394" s="28"/>
      <c r="Q394" s="28"/>
      <c r="R394" s="28"/>
      <c r="S394" s="28"/>
      <c r="T394" s="28"/>
      <c r="U394" s="28"/>
      <c r="V394" s="28"/>
      <c r="W394" s="28"/>
      <c r="X394" s="28"/>
      <c r="Y394" s="28"/>
      <c r="Z394" s="28"/>
    </row>
    <row r="395" spans="1:26" ht="14">
      <c r="A395" s="28"/>
      <c r="B395" s="28"/>
      <c r="C395" s="5"/>
      <c r="D395" s="28"/>
      <c r="E395" s="28"/>
      <c r="F395" s="28"/>
      <c r="G395" s="28"/>
      <c r="H395" s="28"/>
      <c r="I395" s="20"/>
      <c r="J395" s="28"/>
      <c r="K395" s="28"/>
      <c r="L395" s="28"/>
      <c r="M395" s="28"/>
      <c r="N395" s="28"/>
      <c r="O395" s="28"/>
      <c r="P395" s="28"/>
      <c r="Q395" s="28"/>
      <c r="R395" s="28"/>
      <c r="S395" s="28"/>
      <c r="T395" s="28"/>
      <c r="U395" s="28"/>
      <c r="V395" s="28"/>
      <c r="W395" s="28"/>
      <c r="X395" s="28"/>
      <c r="Y395" s="28"/>
      <c r="Z395" s="28"/>
    </row>
    <row r="396" spans="1:26" ht="14">
      <c r="A396" s="28"/>
      <c r="B396" s="28"/>
      <c r="C396" s="5"/>
      <c r="D396" s="28"/>
      <c r="E396" s="28"/>
      <c r="F396" s="28"/>
      <c r="G396" s="28"/>
      <c r="H396" s="28"/>
      <c r="I396" s="20"/>
      <c r="J396" s="28"/>
      <c r="K396" s="28"/>
      <c r="L396" s="28"/>
      <c r="M396" s="28"/>
      <c r="N396" s="28"/>
      <c r="O396" s="28"/>
      <c r="P396" s="28"/>
      <c r="Q396" s="28"/>
      <c r="R396" s="28"/>
      <c r="S396" s="28"/>
      <c r="T396" s="28"/>
      <c r="U396" s="28"/>
      <c r="V396" s="28"/>
      <c r="W396" s="28"/>
      <c r="X396" s="28"/>
      <c r="Y396" s="28"/>
      <c r="Z396" s="28"/>
    </row>
    <row r="397" spans="1:26" ht="14">
      <c r="A397" s="28"/>
      <c r="B397" s="28"/>
      <c r="C397" s="5"/>
      <c r="D397" s="28"/>
      <c r="E397" s="28"/>
      <c r="F397" s="28"/>
      <c r="G397" s="28"/>
      <c r="H397" s="28"/>
      <c r="I397" s="20"/>
      <c r="J397" s="28"/>
      <c r="K397" s="28"/>
      <c r="L397" s="28"/>
      <c r="M397" s="28"/>
      <c r="N397" s="28"/>
      <c r="O397" s="28"/>
      <c r="P397" s="28"/>
      <c r="Q397" s="28"/>
      <c r="R397" s="28"/>
      <c r="S397" s="28"/>
      <c r="T397" s="28"/>
      <c r="U397" s="28"/>
      <c r="V397" s="28"/>
      <c r="W397" s="28"/>
      <c r="X397" s="28"/>
      <c r="Y397" s="28"/>
      <c r="Z397" s="28"/>
    </row>
    <row r="398" spans="1:26" ht="14">
      <c r="A398" s="28"/>
      <c r="B398" s="28"/>
      <c r="C398" s="5"/>
      <c r="D398" s="28"/>
      <c r="E398" s="28"/>
      <c r="F398" s="28"/>
      <c r="G398" s="28"/>
      <c r="H398" s="28"/>
      <c r="I398" s="20"/>
      <c r="J398" s="28"/>
      <c r="K398" s="28"/>
      <c r="L398" s="28"/>
      <c r="M398" s="28"/>
      <c r="N398" s="28"/>
      <c r="O398" s="28"/>
      <c r="P398" s="28"/>
      <c r="Q398" s="28"/>
      <c r="R398" s="28"/>
      <c r="S398" s="28"/>
      <c r="T398" s="28"/>
      <c r="U398" s="28"/>
      <c r="V398" s="28"/>
      <c r="W398" s="28"/>
      <c r="X398" s="28"/>
      <c r="Y398" s="28"/>
      <c r="Z398" s="28"/>
    </row>
    <row r="399" spans="1:26" ht="14">
      <c r="A399" s="28"/>
      <c r="B399" s="28"/>
      <c r="C399" s="5"/>
      <c r="D399" s="28"/>
      <c r="E399" s="28"/>
      <c r="F399" s="28"/>
      <c r="G399" s="28"/>
      <c r="H399" s="28"/>
      <c r="I399" s="20"/>
      <c r="J399" s="28"/>
      <c r="K399" s="28"/>
      <c r="L399" s="28"/>
      <c r="M399" s="28"/>
      <c r="N399" s="28"/>
      <c r="O399" s="28"/>
      <c r="P399" s="28"/>
      <c r="Q399" s="28"/>
      <c r="R399" s="28"/>
      <c r="S399" s="28"/>
      <c r="T399" s="28"/>
      <c r="U399" s="28"/>
      <c r="V399" s="28"/>
      <c r="W399" s="28"/>
      <c r="X399" s="28"/>
      <c r="Y399" s="28"/>
      <c r="Z399" s="28"/>
    </row>
    <row r="400" spans="1:26" ht="14">
      <c r="A400" s="28"/>
      <c r="B400" s="28"/>
      <c r="C400" s="5"/>
      <c r="D400" s="28"/>
      <c r="E400" s="28"/>
      <c r="F400" s="28"/>
      <c r="G400" s="28"/>
      <c r="H400" s="28"/>
      <c r="I400" s="20"/>
      <c r="J400" s="28"/>
      <c r="K400" s="28"/>
      <c r="L400" s="28"/>
      <c r="M400" s="28"/>
      <c r="N400" s="28"/>
      <c r="O400" s="28"/>
      <c r="P400" s="28"/>
      <c r="Q400" s="28"/>
      <c r="R400" s="28"/>
      <c r="S400" s="28"/>
      <c r="T400" s="28"/>
      <c r="U400" s="28"/>
      <c r="V400" s="28"/>
      <c r="W400" s="28"/>
      <c r="X400" s="28"/>
      <c r="Y400" s="28"/>
      <c r="Z400" s="28"/>
    </row>
    <row r="401" spans="1:26" ht="14">
      <c r="A401" s="28"/>
      <c r="B401" s="28"/>
      <c r="C401" s="5"/>
      <c r="D401" s="28"/>
      <c r="E401" s="28"/>
      <c r="F401" s="28"/>
      <c r="G401" s="28"/>
      <c r="H401" s="28"/>
      <c r="I401" s="20"/>
      <c r="J401" s="28"/>
      <c r="K401" s="28"/>
      <c r="L401" s="28"/>
      <c r="M401" s="28"/>
      <c r="N401" s="28"/>
      <c r="O401" s="28"/>
      <c r="P401" s="28"/>
      <c r="Q401" s="28"/>
      <c r="R401" s="28"/>
      <c r="S401" s="28"/>
      <c r="T401" s="28"/>
      <c r="U401" s="28"/>
      <c r="V401" s="28"/>
      <c r="W401" s="28"/>
      <c r="X401" s="28"/>
      <c r="Y401" s="28"/>
      <c r="Z401" s="28"/>
    </row>
    <row r="402" spans="1:26" ht="14">
      <c r="A402" s="28"/>
      <c r="B402" s="28"/>
      <c r="C402" s="5"/>
      <c r="D402" s="28"/>
      <c r="E402" s="28"/>
      <c r="F402" s="28"/>
      <c r="G402" s="28"/>
      <c r="H402" s="28"/>
      <c r="I402" s="20"/>
      <c r="J402" s="28"/>
      <c r="K402" s="28"/>
      <c r="L402" s="28"/>
      <c r="M402" s="28"/>
      <c r="N402" s="28"/>
      <c r="O402" s="28"/>
      <c r="P402" s="28"/>
      <c r="Q402" s="28"/>
      <c r="R402" s="28"/>
      <c r="S402" s="28"/>
      <c r="T402" s="28"/>
      <c r="U402" s="28"/>
      <c r="V402" s="28"/>
      <c r="W402" s="28"/>
      <c r="X402" s="28"/>
      <c r="Y402" s="28"/>
      <c r="Z402" s="28"/>
    </row>
    <row r="403" spans="1:26" ht="14">
      <c r="A403" s="28"/>
      <c r="B403" s="28"/>
      <c r="C403" s="5"/>
      <c r="D403" s="28"/>
      <c r="E403" s="28"/>
      <c r="F403" s="28"/>
      <c r="G403" s="28"/>
      <c r="H403" s="28"/>
      <c r="I403" s="20"/>
      <c r="J403" s="28"/>
      <c r="K403" s="28"/>
      <c r="L403" s="28"/>
      <c r="M403" s="28"/>
      <c r="N403" s="28"/>
      <c r="O403" s="28"/>
      <c r="P403" s="28"/>
      <c r="Q403" s="28"/>
      <c r="R403" s="28"/>
      <c r="S403" s="28"/>
      <c r="T403" s="28"/>
      <c r="U403" s="28"/>
      <c r="V403" s="28"/>
      <c r="W403" s="28"/>
      <c r="X403" s="28"/>
      <c r="Y403" s="28"/>
      <c r="Z403" s="28"/>
    </row>
    <row r="404" spans="1:26" ht="14">
      <c r="A404" s="28"/>
      <c r="B404" s="28"/>
      <c r="C404" s="5"/>
      <c r="D404" s="28"/>
      <c r="E404" s="28"/>
      <c r="F404" s="28"/>
      <c r="G404" s="28"/>
      <c r="H404" s="28"/>
      <c r="I404" s="20"/>
      <c r="J404" s="28"/>
      <c r="K404" s="28"/>
      <c r="L404" s="28"/>
      <c r="M404" s="28"/>
      <c r="N404" s="28"/>
      <c r="O404" s="28"/>
      <c r="P404" s="28"/>
      <c r="Q404" s="28"/>
      <c r="R404" s="28"/>
      <c r="S404" s="28"/>
      <c r="T404" s="28"/>
      <c r="U404" s="28"/>
      <c r="V404" s="28"/>
      <c r="W404" s="28"/>
      <c r="X404" s="28"/>
      <c r="Y404" s="28"/>
      <c r="Z404" s="28"/>
    </row>
    <row r="405" spans="1:26" ht="14">
      <c r="A405" s="28"/>
      <c r="B405" s="28"/>
      <c r="C405" s="5"/>
      <c r="D405" s="28"/>
      <c r="E405" s="28"/>
      <c r="F405" s="28"/>
      <c r="G405" s="28"/>
      <c r="H405" s="28"/>
      <c r="I405" s="20"/>
      <c r="J405" s="28"/>
      <c r="K405" s="28"/>
      <c r="L405" s="28"/>
      <c r="M405" s="28"/>
      <c r="N405" s="28"/>
      <c r="O405" s="28"/>
      <c r="P405" s="28"/>
      <c r="Q405" s="28"/>
      <c r="R405" s="28"/>
      <c r="S405" s="28"/>
      <c r="T405" s="28"/>
      <c r="U405" s="28"/>
      <c r="V405" s="28"/>
      <c r="W405" s="28"/>
      <c r="X405" s="28"/>
      <c r="Y405" s="28"/>
      <c r="Z405" s="28"/>
    </row>
    <row r="406" spans="1:26" ht="14">
      <c r="A406" s="28"/>
      <c r="B406" s="28"/>
      <c r="C406" s="5"/>
      <c r="D406" s="28"/>
      <c r="E406" s="28"/>
      <c r="F406" s="28"/>
      <c r="G406" s="28"/>
      <c r="H406" s="28"/>
      <c r="I406" s="20"/>
      <c r="J406" s="28"/>
      <c r="K406" s="28"/>
      <c r="L406" s="28"/>
      <c r="M406" s="28"/>
      <c r="N406" s="28"/>
      <c r="O406" s="28"/>
      <c r="P406" s="28"/>
      <c r="Q406" s="28"/>
      <c r="R406" s="28"/>
      <c r="S406" s="28"/>
      <c r="T406" s="28"/>
      <c r="U406" s="28"/>
      <c r="V406" s="28"/>
      <c r="W406" s="28"/>
      <c r="X406" s="28"/>
      <c r="Y406" s="28"/>
      <c r="Z406" s="28"/>
    </row>
    <row r="407" spans="1:26" ht="14">
      <c r="A407" s="28"/>
      <c r="B407" s="28"/>
      <c r="C407" s="5"/>
      <c r="D407" s="28"/>
      <c r="E407" s="28"/>
      <c r="F407" s="28"/>
      <c r="G407" s="28"/>
      <c r="H407" s="28"/>
      <c r="I407" s="20"/>
      <c r="J407" s="28"/>
      <c r="K407" s="28"/>
      <c r="L407" s="28"/>
      <c r="M407" s="28"/>
      <c r="N407" s="28"/>
      <c r="O407" s="28"/>
      <c r="P407" s="28"/>
      <c r="Q407" s="28"/>
      <c r="R407" s="28"/>
      <c r="S407" s="28"/>
      <c r="T407" s="28"/>
      <c r="U407" s="28"/>
      <c r="V407" s="28"/>
      <c r="W407" s="28"/>
      <c r="X407" s="28"/>
      <c r="Y407" s="28"/>
      <c r="Z407" s="28"/>
    </row>
    <row r="408" spans="1:26" ht="14">
      <c r="A408" s="28"/>
      <c r="B408" s="28"/>
      <c r="C408" s="5"/>
      <c r="D408" s="28"/>
      <c r="E408" s="28"/>
      <c r="F408" s="28"/>
      <c r="G408" s="28"/>
      <c r="H408" s="28"/>
      <c r="I408" s="20"/>
      <c r="J408" s="28"/>
      <c r="K408" s="28"/>
      <c r="L408" s="28"/>
      <c r="M408" s="28"/>
      <c r="N408" s="28"/>
      <c r="O408" s="28"/>
      <c r="P408" s="28"/>
      <c r="Q408" s="28"/>
      <c r="R408" s="28"/>
      <c r="S408" s="28"/>
      <c r="T408" s="28"/>
      <c r="U408" s="28"/>
      <c r="V408" s="28"/>
      <c r="W408" s="28"/>
      <c r="X408" s="28"/>
      <c r="Y408" s="28"/>
      <c r="Z408" s="28"/>
    </row>
    <row r="409" spans="1:26" ht="14">
      <c r="A409" s="28"/>
      <c r="B409" s="28"/>
      <c r="C409" s="5"/>
      <c r="D409" s="28"/>
      <c r="E409" s="28"/>
      <c r="F409" s="28"/>
      <c r="G409" s="28"/>
      <c r="H409" s="28"/>
      <c r="I409" s="20"/>
      <c r="J409" s="28"/>
      <c r="K409" s="28"/>
      <c r="L409" s="28"/>
      <c r="M409" s="28"/>
      <c r="N409" s="28"/>
      <c r="O409" s="28"/>
      <c r="P409" s="28"/>
      <c r="Q409" s="28"/>
      <c r="R409" s="28"/>
      <c r="S409" s="28"/>
      <c r="T409" s="28"/>
      <c r="U409" s="28"/>
      <c r="V409" s="28"/>
      <c r="W409" s="28"/>
      <c r="X409" s="28"/>
      <c r="Y409" s="28"/>
      <c r="Z409" s="28"/>
    </row>
    <row r="410" spans="1:26" ht="14">
      <c r="A410" s="28"/>
      <c r="B410" s="28"/>
      <c r="C410" s="5"/>
      <c r="D410" s="28"/>
      <c r="E410" s="28"/>
      <c r="F410" s="28"/>
      <c r="G410" s="28"/>
      <c r="H410" s="28"/>
      <c r="I410" s="20"/>
      <c r="J410" s="28"/>
      <c r="K410" s="28"/>
      <c r="L410" s="28"/>
      <c r="M410" s="28"/>
      <c r="N410" s="28"/>
      <c r="O410" s="28"/>
      <c r="P410" s="28"/>
      <c r="Q410" s="28"/>
      <c r="R410" s="28"/>
      <c r="S410" s="28"/>
      <c r="T410" s="28"/>
      <c r="U410" s="28"/>
      <c r="V410" s="28"/>
      <c r="W410" s="28"/>
      <c r="X410" s="28"/>
      <c r="Y410" s="28"/>
      <c r="Z410" s="28"/>
    </row>
    <row r="411" spans="1:26" ht="14">
      <c r="A411" s="28"/>
      <c r="B411" s="28"/>
      <c r="C411" s="5"/>
      <c r="D411" s="28"/>
      <c r="E411" s="28"/>
      <c r="F411" s="28"/>
      <c r="G411" s="28"/>
      <c r="H411" s="28"/>
      <c r="I411" s="20"/>
      <c r="J411" s="28"/>
      <c r="K411" s="28"/>
      <c r="L411" s="28"/>
      <c r="M411" s="28"/>
      <c r="N411" s="28"/>
      <c r="O411" s="28"/>
      <c r="P411" s="28"/>
      <c r="Q411" s="28"/>
      <c r="R411" s="28"/>
      <c r="S411" s="28"/>
      <c r="T411" s="28"/>
      <c r="U411" s="28"/>
      <c r="V411" s="28"/>
      <c r="W411" s="28"/>
      <c r="X411" s="28"/>
      <c r="Y411" s="28"/>
      <c r="Z411" s="28"/>
    </row>
    <row r="412" spans="1:26" ht="14">
      <c r="A412" s="28"/>
      <c r="B412" s="28"/>
      <c r="C412" s="5"/>
      <c r="D412" s="28"/>
      <c r="E412" s="28"/>
      <c r="F412" s="28"/>
      <c r="G412" s="28"/>
      <c r="H412" s="28"/>
      <c r="I412" s="20"/>
      <c r="J412" s="28"/>
      <c r="K412" s="28"/>
      <c r="L412" s="28"/>
      <c r="M412" s="28"/>
      <c r="N412" s="28"/>
      <c r="O412" s="28"/>
      <c r="P412" s="28"/>
      <c r="Q412" s="28"/>
      <c r="R412" s="28"/>
      <c r="S412" s="28"/>
      <c r="T412" s="28"/>
      <c r="U412" s="28"/>
      <c r="V412" s="28"/>
      <c r="W412" s="28"/>
      <c r="X412" s="28"/>
      <c r="Y412" s="28"/>
      <c r="Z412" s="28"/>
    </row>
    <row r="413" spans="1:26" ht="14">
      <c r="A413" s="28"/>
      <c r="B413" s="28"/>
      <c r="C413" s="5"/>
      <c r="D413" s="28"/>
      <c r="E413" s="28"/>
      <c r="F413" s="28"/>
      <c r="G413" s="28"/>
      <c r="H413" s="28"/>
      <c r="I413" s="20"/>
      <c r="J413" s="28"/>
      <c r="K413" s="28"/>
      <c r="L413" s="28"/>
      <c r="M413" s="28"/>
      <c r="N413" s="28"/>
      <c r="O413" s="28"/>
      <c r="P413" s="28"/>
      <c r="Q413" s="28"/>
      <c r="R413" s="28"/>
      <c r="S413" s="28"/>
      <c r="T413" s="28"/>
      <c r="U413" s="28"/>
      <c r="V413" s="28"/>
      <c r="W413" s="28"/>
      <c r="X413" s="28"/>
      <c r="Y413" s="28"/>
      <c r="Z413" s="28"/>
    </row>
    <row r="414" spans="1:26" ht="14">
      <c r="A414" s="28"/>
      <c r="B414" s="28"/>
      <c r="C414" s="5"/>
      <c r="D414" s="28"/>
      <c r="E414" s="28"/>
      <c r="F414" s="28"/>
      <c r="G414" s="28"/>
      <c r="H414" s="28"/>
      <c r="I414" s="20"/>
      <c r="J414" s="28"/>
      <c r="K414" s="28"/>
      <c r="L414" s="28"/>
      <c r="M414" s="28"/>
      <c r="N414" s="28"/>
      <c r="O414" s="28"/>
      <c r="P414" s="28"/>
      <c r="Q414" s="28"/>
      <c r="R414" s="28"/>
      <c r="S414" s="28"/>
      <c r="T414" s="28"/>
      <c r="U414" s="28"/>
      <c r="V414" s="28"/>
      <c r="W414" s="28"/>
      <c r="X414" s="28"/>
      <c r="Y414" s="28"/>
      <c r="Z414" s="28"/>
    </row>
    <row r="415" spans="1:26" ht="14">
      <c r="A415" s="28"/>
      <c r="B415" s="28"/>
      <c r="C415" s="5"/>
      <c r="D415" s="28"/>
      <c r="E415" s="28"/>
      <c r="F415" s="28"/>
      <c r="G415" s="28"/>
      <c r="H415" s="28"/>
      <c r="I415" s="20"/>
      <c r="J415" s="28"/>
      <c r="K415" s="28"/>
      <c r="L415" s="28"/>
      <c r="M415" s="28"/>
      <c r="N415" s="28"/>
      <c r="O415" s="28"/>
      <c r="P415" s="28"/>
      <c r="Q415" s="28"/>
      <c r="R415" s="28"/>
      <c r="S415" s="28"/>
      <c r="T415" s="28"/>
      <c r="U415" s="28"/>
      <c r="V415" s="28"/>
      <c r="W415" s="28"/>
      <c r="X415" s="28"/>
      <c r="Y415" s="28"/>
      <c r="Z415" s="28"/>
    </row>
    <row r="416" spans="1:26" ht="14">
      <c r="A416" s="28"/>
      <c r="B416" s="28"/>
      <c r="C416" s="5"/>
      <c r="D416" s="28"/>
      <c r="E416" s="28"/>
      <c r="F416" s="28"/>
      <c r="G416" s="28"/>
      <c r="H416" s="28"/>
      <c r="I416" s="20"/>
      <c r="J416" s="28"/>
      <c r="K416" s="28"/>
      <c r="L416" s="28"/>
      <c r="M416" s="28"/>
      <c r="N416" s="28"/>
      <c r="O416" s="28"/>
      <c r="P416" s="28"/>
      <c r="Q416" s="28"/>
      <c r="R416" s="28"/>
      <c r="S416" s="28"/>
      <c r="T416" s="28"/>
      <c r="U416" s="28"/>
      <c r="V416" s="28"/>
      <c r="W416" s="28"/>
      <c r="X416" s="28"/>
      <c r="Y416" s="28"/>
      <c r="Z416" s="28"/>
    </row>
    <row r="417" spans="1:26" ht="14">
      <c r="A417" s="28"/>
      <c r="B417" s="28"/>
      <c r="C417" s="5"/>
      <c r="D417" s="28"/>
      <c r="E417" s="28"/>
      <c r="F417" s="28"/>
      <c r="G417" s="28"/>
      <c r="H417" s="28"/>
      <c r="I417" s="20"/>
      <c r="J417" s="28"/>
      <c r="K417" s="28"/>
      <c r="L417" s="28"/>
      <c r="M417" s="28"/>
      <c r="N417" s="28"/>
      <c r="O417" s="28"/>
      <c r="P417" s="28"/>
      <c r="Q417" s="28"/>
      <c r="R417" s="28"/>
      <c r="S417" s="28"/>
      <c r="T417" s="28"/>
      <c r="U417" s="28"/>
      <c r="V417" s="28"/>
      <c r="W417" s="28"/>
      <c r="X417" s="28"/>
      <c r="Y417" s="28"/>
      <c r="Z417" s="28"/>
    </row>
    <row r="418" spans="1:26" ht="14">
      <c r="A418" s="28"/>
      <c r="B418" s="28"/>
      <c r="C418" s="5"/>
      <c r="D418" s="28"/>
      <c r="E418" s="28"/>
      <c r="F418" s="28"/>
      <c r="G418" s="28"/>
      <c r="H418" s="28"/>
      <c r="I418" s="20"/>
      <c r="J418" s="28"/>
      <c r="K418" s="28"/>
      <c r="L418" s="28"/>
      <c r="M418" s="28"/>
      <c r="N418" s="28"/>
      <c r="O418" s="28"/>
      <c r="P418" s="28"/>
      <c r="Q418" s="28"/>
      <c r="R418" s="28"/>
      <c r="S418" s="28"/>
      <c r="T418" s="28"/>
      <c r="U418" s="28"/>
      <c r="V418" s="28"/>
      <c r="W418" s="28"/>
      <c r="X418" s="28"/>
      <c r="Y418" s="28"/>
      <c r="Z418" s="28"/>
    </row>
    <row r="419" spans="1:26" ht="14">
      <c r="A419" s="28"/>
      <c r="B419" s="28"/>
      <c r="C419" s="5"/>
      <c r="D419" s="28"/>
      <c r="E419" s="28"/>
      <c r="F419" s="28"/>
      <c r="G419" s="28"/>
      <c r="H419" s="28"/>
      <c r="I419" s="20"/>
      <c r="J419" s="28"/>
      <c r="K419" s="28"/>
      <c r="L419" s="28"/>
      <c r="M419" s="28"/>
      <c r="N419" s="28"/>
      <c r="O419" s="28"/>
      <c r="P419" s="28"/>
      <c r="Q419" s="28"/>
      <c r="R419" s="28"/>
      <c r="S419" s="28"/>
      <c r="T419" s="28"/>
      <c r="U419" s="28"/>
      <c r="V419" s="28"/>
      <c r="W419" s="28"/>
      <c r="X419" s="28"/>
      <c r="Y419" s="28"/>
      <c r="Z419" s="28"/>
    </row>
    <row r="420" spans="1:26" ht="14">
      <c r="A420" s="28"/>
      <c r="B420" s="28"/>
      <c r="C420" s="5"/>
      <c r="D420" s="28"/>
      <c r="E420" s="28"/>
      <c r="F420" s="28"/>
      <c r="G420" s="28"/>
      <c r="H420" s="28"/>
      <c r="I420" s="20"/>
      <c r="J420" s="28"/>
      <c r="K420" s="28"/>
      <c r="L420" s="28"/>
      <c r="M420" s="28"/>
      <c r="N420" s="28"/>
      <c r="O420" s="28"/>
      <c r="P420" s="28"/>
      <c r="Q420" s="28"/>
      <c r="R420" s="28"/>
      <c r="S420" s="28"/>
      <c r="T420" s="28"/>
      <c r="U420" s="28"/>
      <c r="V420" s="28"/>
      <c r="W420" s="28"/>
      <c r="X420" s="28"/>
      <c r="Y420" s="28"/>
      <c r="Z420" s="28"/>
    </row>
    <row r="421" spans="1:26" ht="14">
      <c r="A421" s="28"/>
      <c r="B421" s="28"/>
      <c r="C421" s="5"/>
      <c r="D421" s="28"/>
      <c r="E421" s="28"/>
      <c r="F421" s="28"/>
      <c r="G421" s="28"/>
      <c r="H421" s="28"/>
      <c r="I421" s="20"/>
      <c r="J421" s="28"/>
      <c r="K421" s="28"/>
      <c r="L421" s="28"/>
      <c r="M421" s="28"/>
      <c r="N421" s="28"/>
      <c r="O421" s="28"/>
      <c r="P421" s="28"/>
      <c r="Q421" s="28"/>
      <c r="R421" s="28"/>
      <c r="S421" s="28"/>
      <c r="T421" s="28"/>
      <c r="U421" s="28"/>
      <c r="V421" s="28"/>
      <c r="W421" s="28"/>
      <c r="X421" s="28"/>
      <c r="Y421" s="28"/>
      <c r="Z421" s="28"/>
    </row>
    <row r="422" spans="1:26" ht="14">
      <c r="A422" s="28"/>
      <c r="B422" s="28"/>
      <c r="C422" s="5"/>
      <c r="D422" s="28"/>
      <c r="E422" s="28"/>
      <c r="F422" s="28"/>
      <c r="G422" s="28"/>
      <c r="H422" s="28"/>
      <c r="I422" s="20"/>
      <c r="J422" s="28"/>
      <c r="K422" s="28"/>
      <c r="L422" s="28"/>
      <c r="M422" s="28"/>
      <c r="N422" s="28"/>
      <c r="O422" s="28"/>
      <c r="P422" s="28"/>
      <c r="Q422" s="28"/>
      <c r="R422" s="28"/>
      <c r="S422" s="28"/>
      <c r="T422" s="28"/>
      <c r="U422" s="28"/>
      <c r="V422" s="28"/>
      <c r="W422" s="28"/>
      <c r="X422" s="28"/>
      <c r="Y422" s="28"/>
      <c r="Z422" s="28"/>
    </row>
    <row r="423" spans="1:26" ht="14">
      <c r="A423" s="28"/>
      <c r="B423" s="28"/>
      <c r="C423" s="5"/>
      <c r="D423" s="28"/>
      <c r="E423" s="28"/>
      <c r="F423" s="28"/>
      <c r="G423" s="28"/>
      <c r="H423" s="28"/>
      <c r="I423" s="20"/>
      <c r="J423" s="28"/>
      <c r="K423" s="28"/>
      <c r="L423" s="28"/>
      <c r="M423" s="28"/>
      <c r="N423" s="28"/>
      <c r="O423" s="28"/>
      <c r="P423" s="28"/>
      <c r="Q423" s="28"/>
      <c r="R423" s="28"/>
      <c r="S423" s="28"/>
      <c r="T423" s="28"/>
      <c r="U423" s="28"/>
      <c r="V423" s="28"/>
      <c r="W423" s="28"/>
      <c r="X423" s="28"/>
      <c r="Y423" s="28"/>
      <c r="Z423" s="28"/>
    </row>
    <row r="424" spans="1:26" ht="14">
      <c r="A424" s="28"/>
      <c r="B424" s="28"/>
      <c r="C424" s="5"/>
      <c r="D424" s="28"/>
      <c r="E424" s="28"/>
      <c r="F424" s="28"/>
      <c r="G424" s="28"/>
      <c r="H424" s="28"/>
      <c r="I424" s="20"/>
      <c r="J424" s="28"/>
      <c r="K424" s="28"/>
      <c r="L424" s="28"/>
      <c r="M424" s="28"/>
      <c r="N424" s="28"/>
      <c r="O424" s="28"/>
      <c r="P424" s="28"/>
      <c r="Q424" s="28"/>
      <c r="R424" s="28"/>
      <c r="S424" s="28"/>
      <c r="T424" s="28"/>
      <c r="U424" s="28"/>
      <c r="V424" s="28"/>
      <c r="W424" s="28"/>
      <c r="X424" s="28"/>
      <c r="Y424" s="28"/>
      <c r="Z424" s="28"/>
    </row>
    <row r="425" spans="1:26" ht="14">
      <c r="A425" s="28"/>
      <c r="B425" s="28"/>
      <c r="C425" s="5"/>
      <c r="D425" s="28"/>
      <c r="E425" s="28"/>
      <c r="F425" s="28"/>
      <c r="G425" s="28"/>
      <c r="H425" s="28"/>
      <c r="I425" s="20"/>
      <c r="J425" s="28"/>
      <c r="K425" s="28"/>
      <c r="L425" s="28"/>
      <c r="M425" s="28"/>
      <c r="N425" s="28"/>
      <c r="O425" s="28"/>
      <c r="P425" s="28"/>
      <c r="Q425" s="28"/>
      <c r="R425" s="28"/>
      <c r="S425" s="28"/>
      <c r="T425" s="28"/>
      <c r="U425" s="28"/>
      <c r="V425" s="28"/>
      <c r="W425" s="28"/>
      <c r="X425" s="28"/>
      <c r="Y425" s="28"/>
      <c r="Z425" s="28"/>
    </row>
    <row r="426" spans="1:26" ht="14">
      <c r="A426" s="28"/>
      <c r="B426" s="28"/>
      <c r="C426" s="5"/>
      <c r="D426" s="28"/>
      <c r="E426" s="28"/>
      <c r="F426" s="28"/>
      <c r="G426" s="28"/>
      <c r="H426" s="28"/>
      <c r="I426" s="20"/>
      <c r="J426" s="28"/>
      <c r="K426" s="28"/>
      <c r="L426" s="28"/>
      <c r="M426" s="28"/>
      <c r="N426" s="28"/>
      <c r="O426" s="28"/>
      <c r="P426" s="28"/>
      <c r="Q426" s="28"/>
      <c r="R426" s="28"/>
      <c r="S426" s="28"/>
      <c r="T426" s="28"/>
      <c r="U426" s="28"/>
      <c r="V426" s="28"/>
      <c r="W426" s="28"/>
      <c r="X426" s="28"/>
      <c r="Y426" s="28"/>
      <c r="Z426" s="28"/>
    </row>
    <row r="427" spans="1:26" ht="14">
      <c r="A427" s="28"/>
      <c r="B427" s="28"/>
      <c r="C427" s="5"/>
      <c r="D427" s="28"/>
      <c r="E427" s="28"/>
      <c r="F427" s="28"/>
      <c r="G427" s="28"/>
      <c r="H427" s="28"/>
      <c r="I427" s="20"/>
      <c r="J427" s="28"/>
      <c r="K427" s="28"/>
      <c r="L427" s="28"/>
      <c r="M427" s="28"/>
      <c r="N427" s="28"/>
      <c r="O427" s="28"/>
      <c r="P427" s="28"/>
      <c r="Q427" s="28"/>
      <c r="R427" s="28"/>
      <c r="S427" s="28"/>
      <c r="T427" s="28"/>
      <c r="U427" s="28"/>
      <c r="V427" s="28"/>
      <c r="W427" s="28"/>
      <c r="X427" s="28"/>
      <c r="Y427" s="28"/>
      <c r="Z427" s="28"/>
    </row>
    <row r="428" spans="1:26" ht="14">
      <c r="A428" s="28"/>
      <c r="B428" s="28"/>
      <c r="C428" s="5"/>
      <c r="D428" s="28"/>
      <c r="E428" s="28"/>
      <c r="F428" s="28"/>
      <c r="G428" s="28"/>
      <c r="H428" s="28"/>
      <c r="I428" s="20"/>
      <c r="J428" s="28"/>
      <c r="K428" s="28"/>
      <c r="L428" s="28"/>
      <c r="M428" s="28"/>
      <c r="N428" s="28"/>
      <c r="O428" s="28"/>
      <c r="P428" s="28"/>
      <c r="Q428" s="28"/>
      <c r="R428" s="28"/>
      <c r="S428" s="28"/>
      <c r="T428" s="28"/>
      <c r="U428" s="28"/>
      <c r="V428" s="28"/>
      <c r="W428" s="28"/>
      <c r="X428" s="28"/>
      <c r="Y428" s="28"/>
      <c r="Z428" s="28"/>
    </row>
    <row r="429" spans="1:26" ht="14">
      <c r="A429" s="28"/>
      <c r="B429" s="28"/>
      <c r="C429" s="5"/>
      <c r="D429" s="28"/>
      <c r="E429" s="28"/>
      <c r="F429" s="28"/>
      <c r="G429" s="28"/>
      <c r="H429" s="28"/>
      <c r="I429" s="20"/>
      <c r="J429" s="28"/>
      <c r="K429" s="28"/>
      <c r="L429" s="28"/>
      <c r="M429" s="28"/>
      <c r="N429" s="28"/>
      <c r="O429" s="28"/>
      <c r="P429" s="28"/>
      <c r="Q429" s="28"/>
      <c r="R429" s="28"/>
      <c r="S429" s="28"/>
      <c r="T429" s="28"/>
      <c r="U429" s="28"/>
      <c r="V429" s="28"/>
      <c r="W429" s="28"/>
      <c r="X429" s="28"/>
      <c r="Y429" s="28"/>
      <c r="Z429" s="28"/>
    </row>
    <row r="430" spans="1:26" ht="14">
      <c r="A430" s="28"/>
      <c r="B430" s="28"/>
      <c r="C430" s="5"/>
      <c r="D430" s="28"/>
      <c r="E430" s="28"/>
      <c r="F430" s="28"/>
      <c r="G430" s="28"/>
      <c r="H430" s="28"/>
      <c r="I430" s="20"/>
      <c r="J430" s="28"/>
      <c r="K430" s="28"/>
      <c r="L430" s="28"/>
      <c r="M430" s="28"/>
      <c r="N430" s="28"/>
      <c r="O430" s="28"/>
      <c r="P430" s="28"/>
      <c r="Q430" s="28"/>
      <c r="R430" s="28"/>
      <c r="S430" s="28"/>
      <c r="T430" s="28"/>
      <c r="U430" s="28"/>
      <c r="V430" s="28"/>
      <c r="W430" s="28"/>
      <c r="X430" s="28"/>
      <c r="Y430" s="28"/>
      <c r="Z430" s="28"/>
    </row>
    <row r="431" spans="1:26" ht="14">
      <c r="A431" s="28"/>
      <c r="B431" s="28"/>
      <c r="C431" s="5"/>
      <c r="D431" s="28"/>
      <c r="E431" s="28"/>
      <c r="F431" s="28"/>
      <c r="G431" s="28"/>
      <c r="H431" s="28"/>
      <c r="I431" s="20"/>
      <c r="J431" s="28"/>
      <c r="K431" s="28"/>
      <c r="L431" s="28"/>
      <c r="M431" s="28"/>
      <c r="N431" s="28"/>
      <c r="O431" s="28"/>
      <c r="P431" s="28"/>
      <c r="Q431" s="28"/>
      <c r="R431" s="28"/>
      <c r="S431" s="28"/>
      <c r="T431" s="28"/>
      <c r="U431" s="28"/>
      <c r="V431" s="28"/>
      <c r="W431" s="28"/>
      <c r="X431" s="28"/>
      <c r="Y431" s="28"/>
      <c r="Z431" s="28"/>
    </row>
    <row r="432" spans="1:26" ht="14">
      <c r="A432" s="28"/>
      <c r="B432" s="28"/>
      <c r="C432" s="5"/>
      <c r="D432" s="28"/>
      <c r="E432" s="28"/>
      <c r="F432" s="28"/>
      <c r="G432" s="28"/>
      <c r="H432" s="28"/>
      <c r="I432" s="20"/>
      <c r="J432" s="28"/>
      <c r="K432" s="28"/>
      <c r="L432" s="28"/>
      <c r="M432" s="28"/>
      <c r="N432" s="28"/>
      <c r="O432" s="28"/>
      <c r="P432" s="28"/>
      <c r="Q432" s="28"/>
      <c r="R432" s="28"/>
      <c r="S432" s="28"/>
      <c r="T432" s="28"/>
      <c r="U432" s="28"/>
      <c r="V432" s="28"/>
      <c r="W432" s="28"/>
      <c r="X432" s="28"/>
      <c r="Y432" s="28"/>
      <c r="Z432" s="28"/>
    </row>
    <row r="433" spans="1:26" ht="14">
      <c r="A433" s="28"/>
      <c r="B433" s="28"/>
      <c r="C433" s="5"/>
      <c r="D433" s="28"/>
      <c r="E433" s="28"/>
      <c r="F433" s="28"/>
      <c r="G433" s="28"/>
      <c r="H433" s="28"/>
      <c r="I433" s="20"/>
      <c r="J433" s="28"/>
      <c r="K433" s="28"/>
      <c r="L433" s="28"/>
      <c r="M433" s="28"/>
      <c r="N433" s="28"/>
      <c r="O433" s="28"/>
      <c r="P433" s="28"/>
      <c r="Q433" s="28"/>
      <c r="R433" s="28"/>
      <c r="S433" s="28"/>
      <c r="T433" s="28"/>
      <c r="U433" s="28"/>
      <c r="V433" s="28"/>
      <c r="W433" s="28"/>
      <c r="X433" s="28"/>
      <c r="Y433" s="28"/>
      <c r="Z433" s="28"/>
    </row>
    <row r="434" spans="1:26" ht="14">
      <c r="A434" s="28"/>
      <c r="B434" s="28"/>
      <c r="C434" s="5"/>
      <c r="D434" s="28"/>
      <c r="E434" s="28"/>
      <c r="F434" s="28"/>
      <c r="G434" s="28"/>
      <c r="H434" s="28"/>
      <c r="I434" s="20"/>
      <c r="J434" s="28"/>
      <c r="K434" s="28"/>
      <c r="L434" s="28"/>
      <c r="M434" s="28"/>
      <c r="N434" s="28"/>
      <c r="O434" s="28"/>
      <c r="P434" s="28"/>
      <c r="Q434" s="28"/>
      <c r="R434" s="28"/>
      <c r="S434" s="28"/>
      <c r="T434" s="28"/>
      <c r="U434" s="28"/>
      <c r="V434" s="28"/>
      <c r="W434" s="28"/>
      <c r="X434" s="28"/>
      <c r="Y434" s="28"/>
      <c r="Z434" s="28"/>
    </row>
    <row r="435" spans="1:26" ht="14">
      <c r="A435" s="28"/>
      <c r="B435" s="28"/>
      <c r="C435" s="5"/>
      <c r="D435" s="28"/>
      <c r="E435" s="28"/>
      <c r="F435" s="28"/>
      <c r="G435" s="28"/>
      <c r="H435" s="28"/>
      <c r="I435" s="20"/>
      <c r="J435" s="28"/>
      <c r="K435" s="28"/>
      <c r="L435" s="28"/>
      <c r="M435" s="28"/>
      <c r="N435" s="28"/>
      <c r="O435" s="28"/>
      <c r="P435" s="28"/>
      <c r="Q435" s="28"/>
      <c r="R435" s="28"/>
      <c r="S435" s="28"/>
      <c r="T435" s="28"/>
      <c r="U435" s="28"/>
      <c r="V435" s="28"/>
      <c r="W435" s="28"/>
      <c r="X435" s="28"/>
      <c r="Y435" s="28"/>
      <c r="Z435" s="28"/>
    </row>
    <row r="436" spans="1:26" ht="14">
      <c r="A436" s="28"/>
      <c r="B436" s="28"/>
      <c r="C436" s="5"/>
      <c r="D436" s="28"/>
      <c r="E436" s="28"/>
      <c r="F436" s="28"/>
      <c r="G436" s="28"/>
      <c r="H436" s="28"/>
      <c r="I436" s="20"/>
      <c r="J436" s="28"/>
      <c r="K436" s="28"/>
      <c r="L436" s="28"/>
      <c r="M436" s="28"/>
      <c r="N436" s="28"/>
      <c r="O436" s="28"/>
      <c r="P436" s="28"/>
      <c r="Q436" s="28"/>
      <c r="R436" s="28"/>
      <c r="S436" s="28"/>
      <c r="T436" s="28"/>
      <c r="U436" s="28"/>
      <c r="V436" s="28"/>
      <c r="W436" s="28"/>
      <c r="X436" s="28"/>
      <c r="Y436" s="28"/>
      <c r="Z436" s="28"/>
    </row>
    <row r="437" spans="1:26" ht="14">
      <c r="A437" s="28"/>
      <c r="B437" s="28"/>
      <c r="C437" s="5"/>
      <c r="D437" s="28"/>
      <c r="E437" s="28"/>
      <c r="F437" s="28"/>
      <c r="G437" s="28"/>
      <c r="H437" s="28"/>
      <c r="I437" s="20"/>
      <c r="J437" s="28"/>
      <c r="K437" s="28"/>
      <c r="L437" s="28"/>
      <c r="M437" s="28"/>
      <c r="N437" s="28"/>
      <c r="O437" s="28"/>
      <c r="P437" s="28"/>
      <c r="Q437" s="28"/>
      <c r="R437" s="28"/>
      <c r="S437" s="28"/>
      <c r="T437" s="28"/>
      <c r="U437" s="28"/>
      <c r="V437" s="28"/>
      <c r="W437" s="28"/>
      <c r="X437" s="28"/>
      <c r="Y437" s="28"/>
      <c r="Z437" s="28"/>
    </row>
    <row r="438" spans="1:26" ht="14">
      <c r="A438" s="28"/>
      <c r="B438" s="28"/>
      <c r="C438" s="5"/>
      <c r="D438" s="28"/>
      <c r="E438" s="28"/>
      <c r="F438" s="28"/>
      <c r="G438" s="28"/>
      <c r="H438" s="28"/>
      <c r="I438" s="20"/>
      <c r="J438" s="28"/>
      <c r="K438" s="28"/>
      <c r="L438" s="28"/>
      <c r="M438" s="28"/>
      <c r="N438" s="28"/>
      <c r="O438" s="28"/>
      <c r="P438" s="28"/>
      <c r="Q438" s="28"/>
      <c r="R438" s="28"/>
      <c r="S438" s="28"/>
      <c r="T438" s="28"/>
      <c r="U438" s="28"/>
      <c r="V438" s="28"/>
      <c r="W438" s="28"/>
      <c r="X438" s="28"/>
      <c r="Y438" s="28"/>
      <c r="Z438" s="28"/>
    </row>
    <row r="439" spans="1:26" ht="14">
      <c r="A439" s="28"/>
      <c r="B439" s="28"/>
      <c r="C439" s="5"/>
      <c r="D439" s="28"/>
      <c r="E439" s="28"/>
      <c r="F439" s="28"/>
      <c r="G439" s="28"/>
      <c r="H439" s="28"/>
      <c r="I439" s="20"/>
      <c r="J439" s="28"/>
      <c r="K439" s="28"/>
      <c r="L439" s="28"/>
      <c r="M439" s="28"/>
      <c r="N439" s="28"/>
      <c r="O439" s="28"/>
      <c r="P439" s="28"/>
      <c r="Q439" s="28"/>
      <c r="R439" s="28"/>
      <c r="S439" s="28"/>
      <c r="T439" s="28"/>
      <c r="U439" s="28"/>
      <c r="V439" s="28"/>
      <c r="W439" s="28"/>
      <c r="X439" s="28"/>
      <c r="Y439" s="28"/>
      <c r="Z439" s="28"/>
    </row>
    <row r="440" spans="1:26" ht="14">
      <c r="A440" s="28"/>
      <c r="B440" s="28"/>
      <c r="C440" s="5"/>
      <c r="D440" s="28"/>
      <c r="E440" s="28"/>
      <c r="F440" s="28"/>
      <c r="G440" s="28"/>
      <c r="H440" s="28"/>
      <c r="I440" s="20"/>
      <c r="J440" s="28"/>
      <c r="K440" s="28"/>
      <c r="L440" s="28"/>
      <c r="M440" s="28"/>
      <c r="N440" s="28"/>
      <c r="O440" s="28"/>
      <c r="P440" s="28"/>
      <c r="Q440" s="28"/>
      <c r="R440" s="28"/>
      <c r="S440" s="28"/>
      <c r="T440" s="28"/>
      <c r="U440" s="28"/>
      <c r="V440" s="28"/>
      <c r="W440" s="28"/>
      <c r="X440" s="28"/>
      <c r="Y440" s="28"/>
      <c r="Z440" s="28"/>
    </row>
    <row r="441" spans="1:26" ht="14">
      <c r="A441" s="28"/>
      <c r="B441" s="28"/>
      <c r="C441" s="5"/>
      <c r="D441" s="28"/>
      <c r="E441" s="28"/>
      <c r="F441" s="28"/>
      <c r="G441" s="28"/>
      <c r="H441" s="28"/>
      <c r="I441" s="20"/>
      <c r="J441" s="28"/>
      <c r="K441" s="28"/>
      <c r="L441" s="28"/>
      <c r="M441" s="28"/>
      <c r="N441" s="28"/>
      <c r="O441" s="28"/>
      <c r="P441" s="28"/>
      <c r="Q441" s="28"/>
      <c r="R441" s="28"/>
      <c r="S441" s="28"/>
      <c r="T441" s="28"/>
      <c r="U441" s="28"/>
      <c r="V441" s="28"/>
      <c r="W441" s="28"/>
      <c r="X441" s="28"/>
      <c r="Y441" s="28"/>
      <c r="Z441" s="28"/>
    </row>
    <row r="442" spans="1:26" ht="14">
      <c r="A442" s="28"/>
      <c r="B442" s="28"/>
      <c r="C442" s="5"/>
      <c r="D442" s="28"/>
      <c r="E442" s="28"/>
      <c r="F442" s="28"/>
      <c r="G442" s="28"/>
      <c r="H442" s="28"/>
      <c r="I442" s="20"/>
      <c r="J442" s="28"/>
      <c r="K442" s="28"/>
      <c r="L442" s="28"/>
      <c r="M442" s="28"/>
      <c r="N442" s="28"/>
      <c r="O442" s="28"/>
      <c r="P442" s="28"/>
      <c r="Q442" s="28"/>
      <c r="R442" s="28"/>
      <c r="S442" s="28"/>
      <c r="T442" s="28"/>
      <c r="U442" s="28"/>
      <c r="V442" s="28"/>
      <c r="W442" s="28"/>
      <c r="X442" s="28"/>
      <c r="Y442" s="28"/>
      <c r="Z442" s="28"/>
    </row>
    <row r="443" spans="1:26" ht="14">
      <c r="A443" s="28"/>
      <c r="B443" s="28"/>
      <c r="C443" s="5"/>
      <c r="D443" s="28"/>
      <c r="E443" s="28"/>
      <c r="F443" s="28"/>
      <c r="G443" s="28"/>
      <c r="H443" s="28"/>
      <c r="I443" s="20"/>
      <c r="J443" s="28"/>
      <c r="K443" s="28"/>
      <c r="L443" s="28"/>
      <c r="M443" s="28"/>
      <c r="N443" s="28"/>
      <c r="O443" s="28"/>
      <c r="P443" s="28"/>
      <c r="Q443" s="28"/>
      <c r="R443" s="28"/>
      <c r="S443" s="28"/>
      <c r="T443" s="28"/>
      <c r="U443" s="28"/>
      <c r="V443" s="28"/>
      <c r="W443" s="28"/>
      <c r="X443" s="28"/>
      <c r="Y443" s="28"/>
      <c r="Z443" s="28"/>
    </row>
    <row r="444" spans="1:26" ht="14">
      <c r="A444" s="28"/>
      <c r="B444" s="28"/>
      <c r="C444" s="5"/>
      <c r="D444" s="28"/>
      <c r="E444" s="28"/>
      <c r="F444" s="28"/>
      <c r="G444" s="28"/>
      <c r="H444" s="28"/>
      <c r="I444" s="20"/>
      <c r="J444" s="28"/>
      <c r="K444" s="28"/>
      <c r="L444" s="28"/>
      <c r="M444" s="28"/>
      <c r="N444" s="28"/>
      <c r="O444" s="28"/>
      <c r="P444" s="28"/>
      <c r="Q444" s="28"/>
      <c r="R444" s="28"/>
      <c r="S444" s="28"/>
      <c r="T444" s="28"/>
      <c r="U444" s="28"/>
      <c r="V444" s="28"/>
      <c r="W444" s="28"/>
      <c r="X444" s="28"/>
      <c r="Y444" s="28"/>
      <c r="Z444" s="28"/>
    </row>
    <row r="445" spans="1:26" ht="14">
      <c r="A445" s="28"/>
      <c r="B445" s="28"/>
      <c r="C445" s="5"/>
      <c r="D445" s="28"/>
      <c r="E445" s="28"/>
      <c r="F445" s="28"/>
      <c r="G445" s="28"/>
      <c r="H445" s="28"/>
      <c r="I445" s="20"/>
      <c r="J445" s="28"/>
      <c r="K445" s="28"/>
      <c r="L445" s="28"/>
      <c r="M445" s="28"/>
      <c r="N445" s="28"/>
      <c r="O445" s="28"/>
      <c r="P445" s="28"/>
      <c r="Q445" s="28"/>
      <c r="R445" s="28"/>
      <c r="S445" s="28"/>
      <c r="T445" s="28"/>
      <c r="U445" s="28"/>
      <c r="V445" s="28"/>
      <c r="W445" s="28"/>
      <c r="X445" s="28"/>
      <c r="Y445" s="28"/>
      <c r="Z445" s="28"/>
    </row>
    <row r="446" spans="1:26" ht="14">
      <c r="A446" s="28"/>
      <c r="B446" s="28"/>
      <c r="C446" s="5"/>
      <c r="D446" s="28"/>
      <c r="E446" s="28"/>
      <c r="F446" s="28"/>
      <c r="G446" s="28"/>
      <c r="H446" s="28"/>
      <c r="I446" s="20"/>
      <c r="J446" s="28"/>
      <c r="K446" s="28"/>
      <c r="L446" s="28"/>
      <c r="M446" s="28"/>
      <c r="N446" s="28"/>
      <c r="O446" s="28"/>
      <c r="P446" s="28"/>
      <c r="Q446" s="28"/>
      <c r="R446" s="28"/>
      <c r="S446" s="28"/>
      <c r="T446" s="28"/>
      <c r="U446" s="28"/>
      <c r="V446" s="28"/>
      <c r="W446" s="28"/>
      <c r="X446" s="28"/>
      <c r="Y446" s="28"/>
      <c r="Z446" s="28"/>
    </row>
    <row r="447" spans="1:26" ht="14">
      <c r="A447" s="28"/>
      <c r="B447" s="28"/>
      <c r="C447" s="5"/>
      <c r="D447" s="28"/>
      <c r="E447" s="28"/>
      <c r="F447" s="28"/>
      <c r="G447" s="28"/>
      <c r="H447" s="28"/>
      <c r="I447" s="20"/>
      <c r="J447" s="28"/>
      <c r="K447" s="28"/>
      <c r="L447" s="28"/>
      <c r="M447" s="28"/>
      <c r="N447" s="28"/>
      <c r="O447" s="28"/>
      <c r="P447" s="28"/>
      <c r="Q447" s="28"/>
      <c r="R447" s="28"/>
      <c r="S447" s="28"/>
      <c r="T447" s="28"/>
      <c r="U447" s="28"/>
      <c r="V447" s="28"/>
      <c r="W447" s="28"/>
      <c r="X447" s="28"/>
      <c r="Y447" s="28"/>
      <c r="Z447" s="28"/>
    </row>
    <row r="448" spans="1:26" ht="14">
      <c r="A448" s="28"/>
      <c r="B448" s="28"/>
      <c r="C448" s="5"/>
      <c r="D448" s="28"/>
      <c r="E448" s="28"/>
      <c r="F448" s="28"/>
      <c r="G448" s="28"/>
      <c r="H448" s="28"/>
      <c r="I448" s="20"/>
      <c r="J448" s="28"/>
      <c r="K448" s="28"/>
      <c r="L448" s="28"/>
      <c r="M448" s="28"/>
      <c r="N448" s="28"/>
      <c r="O448" s="28"/>
      <c r="P448" s="28"/>
      <c r="Q448" s="28"/>
      <c r="R448" s="28"/>
      <c r="S448" s="28"/>
      <c r="T448" s="28"/>
      <c r="U448" s="28"/>
      <c r="V448" s="28"/>
      <c r="W448" s="28"/>
      <c r="X448" s="28"/>
      <c r="Y448" s="28"/>
      <c r="Z448" s="28"/>
    </row>
    <row r="449" spans="1:26" ht="14">
      <c r="A449" s="28"/>
      <c r="B449" s="28"/>
      <c r="C449" s="5"/>
      <c r="D449" s="28"/>
      <c r="E449" s="28"/>
      <c r="F449" s="28"/>
      <c r="G449" s="28"/>
      <c r="H449" s="28"/>
      <c r="I449" s="20"/>
      <c r="J449" s="28"/>
      <c r="K449" s="28"/>
      <c r="L449" s="28"/>
      <c r="M449" s="28"/>
      <c r="N449" s="28"/>
      <c r="O449" s="28"/>
      <c r="P449" s="28"/>
      <c r="Q449" s="28"/>
      <c r="R449" s="28"/>
      <c r="S449" s="28"/>
      <c r="T449" s="28"/>
      <c r="U449" s="28"/>
      <c r="V449" s="28"/>
      <c r="W449" s="28"/>
      <c r="X449" s="28"/>
      <c r="Y449" s="28"/>
      <c r="Z449" s="28"/>
    </row>
    <row r="450" spans="1:26" ht="14">
      <c r="A450" s="28"/>
      <c r="B450" s="28"/>
      <c r="C450" s="5"/>
      <c r="D450" s="28"/>
      <c r="E450" s="28"/>
      <c r="F450" s="28"/>
      <c r="G450" s="28"/>
      <c r="H450" s="28"/>
      <c r="I450" s="20"/>
      <c r="J450" s="28"/>
      <c r="K450" s="28"/>
      <c r="L450" s="28"/>
      <c r="M450" s="28"/>
      <c r="N450" s="28"/>
      <c r="O450" s="28"/>
      <c r="P450" s="28"/>
      <c r="Q450" s="28"/>
      <c r="R450" s="28"/>
      <c r="S450" s="28"/>
      <c r="T450" s="28"/>
      <c r="U450" s="28"/>
      <c r="V450" s="28"/>
      <c r="W450" s="28"/>
      <c r="X450" s="28"/>
      <c r="Y450" s="28"/>
      <c r="Z450" s="28"/>
    </row>
    <row r="451" spans="1:26" ht="14">
      <c r="A451" s="28"/>
      <c r="B451" s="28"/>
      <c r="C451" s="5"/>
      <c r="D451" s="28"/>
      <c r="E451" s="28"/>
      <c r="F451" s="28"/>
      <c r="G451" s="28"/>
      <c r="H451" s="28"/>
      <c r="I451" s="20"/>
      <c r="J451" s="28"/>
      <c r="K451" s="28"/>
      <c r="L451" s="28"/>
      <c r="M451" s="28"/>
      <c r="N451" s="28"/>
      <c r="O451" s="28"/>
      <c r="P451" s="28"/>
      <c r="Q451" s="28"/>
      <c r="R451" s="28"/>
      <c r="S451" s="28"/>
      <c r="T451" s="28"/>
      <c r="U451" s="28"/>
      <c r="V451" s="28"/>
      <c r="W451" s="28"/>
      <c r="X451" s="28"/>
      <c r="Y451" s="28"/>
      <c r="Z451" s="28"/>
    </row>
    <row r="452" spans="1:26" ht="14">
      <c r="A452" s="28"/>
      <c r="B452" s="28"/>
      <c r="C452" s="5"/>
      <c r="D452" s="28"/>
      <c r="E452" s="28"/>
      <c r="F452" s="28"/>
      <c r="G452" s="28"/>
      <c r="H452" s="28"/>
      <c r="I452" s="20"/>
      <c r="J452" s="28"/>
      <c r="K452" s="28"/>
      <c r="L452" s="28"/>
      <c r="M452" s="28"/>
      <c r="N452" s="28"/>
      <c r="O452" s="28"/>
      <c r="P452" s="28"/>
      <c r="Q452" s="28"/>
      <c r="R452" s="28"/>
      <c r="S452" s="28"/>
      <c r="T452" s="28"/>
      <c r="U452" s="28"/>
      <c r="V452" s="28"/>
      <c r="W452" s="28"/>
      <c r="X452" s="28"/>
      <c r="Y452" s="28"/>
      <c r="Z452" s="28"/>
    </row>
    <row r="453" spans="1:26" ht="14">
      <c r="A453" s="28"/>
      <c r="B453" s="28"/>
      <c r="C453" s="5"/>
      <c r="D453" s="28"/>
      <c r="E453" s="28"/>
      <c r="F453" s="28"/>
      <c r="G453" s="28"/>
      <c r="H453" s="28"/>
      <c r="I453" s="20"/>
      <c r="J453" s="28"/>
      <c r="K453" s="28"/>
      <c r="L453" s="28"/>
      <c r="M453" s="28"/>
      <c r="N453" s="28"/>
      <c r="O453" s="28"/>
      <c r="P453" s="28"/>
      <c r="Q453" s="28"/>
      <c r="R453" s="28"/>
      <c r="S453" s="28"/>
      <c r="T453" s="28"/>
      <c r="U453" s="28"/>
      <c r="V453" s="28"/>
      <c r="W453" s="28"/>
      <c r="X453" s="28"/>
      <c r="Y453" s="28"/>
      <c r="Z453" s="28"/>
    </row>
    <row r="454" spans="1:26" ht="14">
      <c r="A454" s="28"/>
      <c r="B454" s="28"/>
      <c r="C454" s="5"/>
      <c r="D454" s="28"/>
      <c r="E454" s="28"/>
      <c r="F454" s="28"/>
      <c r="G454" s="28"/>
      <c r="H454" s="28"/>
      <c r="I454" s="20"/>
      <c r="J454" s="28"/>
      <c r="K454" s="28"/>
      <c r="L454" s="28"/>
      <c r="M454" s="28"/>
      <c r="N454" s="28"/>
      <c r="O454" s="28"/>
      <c r="P454" s="28"/>
      <c r="Q454" s="28"/>
      <c r="R454" s="28"/>
      <c r="S454" s="28"/>
      <c r="T454" s="28"/>
      <c r="U454" s="28"/>
      <c r="V454" s="28"/>
      <c r="W454" s="28"/>
      <c r="X454" s="28"/>
      <c r="Y454" s="28"/>
      <c r="Z454" s="28"/>
    </row>
    <row r="455" spans="1:26" ht="14">
      <c r="A455" s="28"/>
      <c r="B455" s="28"/>
      <c r="C455" s="5"/>
      <c r="D455" s="28"/>
      <c r="E455" s="28"/>
      <c r="F455" s="28"/>
      <c r="G455" s="28"/>
      <c r="H455" s="28"/>
      <c r="I455" s="20"/>
      <c r="J455" s="28"/>
      <c r="K455" s="28"/>
      <c r="L455" s="28"/>
      <c r="M455" s="28"/>
      <c r="N455" s="28"/>
      <c r="O455" s="28"/>
      <c r="P455" s="28"/>
      <c r="Q455" s="28"/>
      <c r="R455" s="28"/>
      <c r="S455" s="28"/>
      <c r="T455" s="28"/>
      <c r="U455" s="28"/>
      <c r="V455" s="28"/>
      <c r="W455" s="28"/>
      <c r="X455" s="28"/>
      <c r="Y455" s="28"/>
      <c r="Z455" s="28"/>
    </row>
    <row r="456" spans="1:26" ht="14">
      <c r="A456" s="28"/>
      <c r="B456" s="28"/>
      <c r="C456" s="5"/>
      <c r="D456" s="28"/>
      <c r="E456" s="28"/>
      <c r="F456" s="28"/>
      <c r="G456" s="28"/>
      <c r="H456" s="28"/>
      <c r="I456" s="20"/>
      <c r="J456" s="28"/>
      <c r="K456" s="28"/>
      <c r="L456" s="28"/>
      <c r="M456" s="28"/>
      <c r="N456" s="28"/>
      <c r="O456" s="28"/>
      <c r="P456" s="28"/>
      <c r="Q456" s="28"/>
      <c r="R456" s="28"/>
      <c r="S456" s="28"/>
      <c r="T456" s="28"/>
      <c r="U456" s="28"/>
      <c r="V456" s="28"/>
      <c r="W456" s="28"/>
      <c r="X456" s="28"/>
      <c r="Y456" s="28"/>
      <c r="Z456" s="28"/>
    </row>
    <row r="457" spans="1:26" ht="14">
      <c r="A457" s="28"/>
      <c r="B457" s="28"/>
      <c r="C457" s="5"/>
      <c r="D457" s="28"/>
      <c r="E457" s="28"/>
      <c r="F457" s="28"/>
      <c r="G457" s="28"/>
      <c r="H457" s="28"/>
      <c r="I457" s="20"/>
      <c r="J457" s="28"/>
      <c r="K457" s="28"/>
      <c r="L457" s="28"/>
      <c r="M457" s="28"/>
      <c r="N457" s="28"/>
      <c r="O457" s="28"/>
      <c r="P457" s="28"/>
      <c r="Q457" s="28"/>
      <c r="R457" s="28"/>
      <c r="S457" s="28"/>
      <c r="T457" s="28"/>
      <c r="U457" s="28"/>
      <c r="V457" s="28"/>
      <c r="W457" s="28"/>
      <c r="X457" s="28"/>
      <c r="Y457" s="28"/>
      <c r="Z457" s="28"/>
    </row>
    <row r="458" spans="1:26" ht="14">
      <c r="A458" s="28"/>
      <c r="B458" s="28"/>
      <c r="C458" s="5"/>
      <c r="D458" s="28"/>
      <c r="E458" s="28"/>
      <c r="F458" s="28"/>
      <c r="G458" s="28"/>
      <c r="H458" s="28"/>
      <c r="I458" s="20"/>
      <c r="J458" s="28"/>
      <c r="K458" s="28"/>
      <c r="L458" s="28"/>
      <c r="M458" s="28"/>
      <c r="N458" s="28"/>
      <c r="O458" s="28"/>
      <c r="P458" s="28"/>
      <c r="Q458" s="28"/>
      <c r="R458" s="28"/>
      <c r="S458" s="28"/>
      <c r="T458" s="28"/>
      <c r="U458" s="28"/>
      <c r="V458" s="28"/>
      <c r="W458" s="28"/>
      <c r="X458" s="28"/>
      <c r="Y458" s="28"/>
      <c r="Z458" s="28"/>
    </row>
    <row r="459" spans="1:26" ht="14">
      <c r="A459" s="28"/>
      <c r="B459" s="28"/>
      <c r="C459" s="5"/>
      <c r="D459" s="28"/>
      <c r="E459" s="28"/>
      <c r="F459" s="28"/>
      <c r="G459" s="28"/>
      <c r="H459" s="28"/>
      <c r="I459" s="20"/>
      <c r="J459" s="28"/>
      <c r="K459" s="28"/>
      <c r="L459" s="28"/>
      <c r="M459" s="28"/>
      <c r="N459" s="28"/>
      <c r="O459" s="28"/>
      <c r="P459" s="28"/>
      <c r="Q459" s="28"/>
      <c r="R459" s="28"/>
      <c r="S459" s="28"/>
      <c r="T459" s="28"/>
      <c r="U459" s="28"/>
      <c r="V459" s="28"/>
      <c r="W459" s="28"/>
      <c r="X459" s="28"/>
      <c r="Y459" s="28"/>
      <c r="Z459" s="28"/>
    </row>
    <row r="460" spans="1:26" ht="14">
      <c r="A460" s="28"/>
      <c r="B460" s="28"/>
      <c r="C460" s="5"/>
      <c r="D460" s="28"/>
      <c r="E460" s="28"/>
      <c r="F460" s="28"/>
      <c r="G460" s="28"/>
      <c r="H460" s="28"/>
      <c r="I460" s="20"/>
      <c r="J460" s="28"/>
      <c r="K460" s="28"/>
      <c r="L460" s="28"/>
      <c r="M460" s="28"/>
      <c r="N460" s="28"/>
      <c r="O460" s="28"/>
      <c r="P460" s="28"/>
      <c r="Q460" s="28"/>
      <c r="R460" s="28"/>
      <c r="S460" s="28"/>
      <c r="T460" s="28"/>
      <c r="U460" s="28"/>
      <c r="V460" s="28"/>
      <c r="W460" s="28"/>
      <c r="X460" s="28"/>
      <c r="Y460" s="28"/>
      <c r="Z460" s="28"/>
    </row>
    <row r="461" spans="1:26" ht="14">
      <c r="A461" s="28"/>
      <c r="B461" s="28"/>
      <c r="C461" s="5"/>
      <c r="D461" s="28"/>
      <c r="E461" s="28"/>
      <c r="F461" s="28"/>
      <c r="G461" s="28"/>
      <c r="H461" s="28"/>
      <c r="I461" s="20"/>
      <c r="J461" s="28"/>
      <c r="K461" s="28"/>
      <c r="L461" s="28"/>
      <c r="M461" s="28"/>
      <c r="N461" s="28"/>
      <c r="O461" s="28"/>
      <c r="P461" s="28"/>
      <c r="Q461" s="28"/>
      <c r="R461" s="28"/>
      <c r="S461" s="28"/>
      <c r="T461" s="28"/>
      <c r="U461" s="28"/>
      <c r="V461" s="28"/>
      <c r="W461" s="28"/>
      <c r="X461" s="28"/>
      <c r="Y461" s="28"/>
      <c r="Z461" s="28"/>
    </row>
    <row r="462" spans="1:26" ht="14">
      <c r="A462" s="28"/>
      <c r="B462" s="28"/>
      <c r="C462" s="5"/>
      <c r="D462" s="28"/>
      <c r="E462" s="28"/>
      <c r="F462" s="28"/>
      <c r="G462" s="28"/>
      <c r="H462" s="28"/>
      <c r="I462" s="20"/>
      <c r="J462" s="28"/>
      <c r="K462" s="28"/>
      <c r="L462" s="28"/>
      <c r="M462" s="28"/>
      <c r="N462" s="28"/>
      <c r="O462" s="28"/>
      <c r="P462" s="28"/>
      <c r="Q462" s="28"/>
      <c r="R462" s="28"/>
      <c r="S462" s="28"/>
      <c r="T462" s="28"/>
      <c r="U462" s="28"/>
      <c r="V462" s="28"/>
      <c r="W462" s="28"/>
      <c r="X462" s="28"/>
      <c r="Y462" s="28"/>
      <c r="Z462" s="28"/>
    </row>
    <row r="463" spans="1:26" ht="14">
      <c r="A463" s="28"/>
      <c r="B463" s="28"/>
      <c r="C463" s="5"/>
      <c r="D463" s="28"/>
      <c r="E463" s="28"/>
      <c r="F463" s="28"/>
      <c r="G463" s="28"/>
      <c r="H463" s="28"/>
      <c r="I463" s="20"/>
      <c r="J463" s="28"/>
      <c r="K463" s="28"/>
      <c r="L463" s="28"/>
      <c r="M463" s="28"/>
      <c r="N463" s="28"/>
      <c r="O463" s="28"/>
      <c r="P463" s="28"/>
      <c r="Q463" s="28"/>
      <c r="R463" s="28"/>
      <c r="S463" s="28"/>
      <c r="T463" s="28"/>
      <c r="U463" s="28"/>
      <c r="V463" s="28"/>
      <c r="W463" s="28"/>
      <c r="X463" s="28"/>
      <c r="Y463" s="28"/>
      <c r="Z463" s="28"/>
    </row>
    <row r="464" spans="1:26" ht="14">
      <c r="A464" s="28"/>
      <c r="B464" s="28"/>
      <c r="C464" s="5"/>
      <c r="D464" s="28"/>
      <c r="E464" s="28"/>
      <c r="F464" s="28"/>
      <c r="G464" s="28"/>
      <c r="H464" s="28"/>
      <c r="I464" s="20"/>
      <c r="J464" s="28"/>
      <c r="K464" s="28"/>
      <c r="L464" s="28"/>
      <c r="M464" s="28"/>
      <c r="N464" s="28"/>
      <c r="O464" s="28"/>
      <c r="P464" s="28"/>
      <c r="Q464" s="28"/>
      <c r="R464" s="28"/>
      <c r="S464" s="28"/>
      <c r="T464" s="28"/>
      <c r="U464" s="28"/>
      <c r="V464" s="28"/>
      <c r="W464" s="28"/>
      <c r="X464" s="28"/>
      <c r="Y464" s="28"/>
      <c r="Z464" s="28"/>
    </row>
    <row r="465" spans="1:26" ht="14">
      <c r="A465" s="28"/>
      <c r="B465" s="28"/>
      <c r="C465" s="5"/>
      <c r="D465" s="28"/>
      <c r="E465" s="28"/>
      <c r="F465" s="28"/>
      <c r="G465" s="28"/>
      <c r="H465" s="28"/>
      <c r="I465" s="20"/>
      <c r="J465" s="28"/>
      <c r="K465" s="28"/>
      <c r="L465" s="28"/>
      <c r="M465" s="28"/>
      <c r="N465" s="28"/>
      <c r="O465" s="28"/>
      <c r="P465" s="28"/>
      <c r="Q465" s="28"/>
      <c r="R465" s="28"/>
      <c r="S465" s="28"/>
      <c r="T465" s="28"/>
      <c r="U465" s="28"/>
      <c r="V465" s="28"/>
      <c r="W465" s="28"/>
      <c r="X465" s="28"/>
      <c r="Y465" s="28"/>
      <c r="Z465" s="28"/>
    </row>
    <row r="466" spans="1:26" ht="14">
      <c r="A466" s="28"/>
      <c r="B466" s="28"/>
      <c r="C466" s="5"/>
      <c r="D466" s="28"/>
      <c r="E466" s="28"/>
      <c r="F466" s="28"/>
      <c r="G466" s="28"/>
      <c r="H466" s="28"/>
      <c r="I466" s="20"/>
      <c r="J466" s="28"/>
      <c r="K466" s="28"/>
      <c r="L466" s="28"/>
      <c r="M466" s="28"/>
      <c r="N466" s="28"/>
      <c r="O466" s="28"/>
      <c r="P466" s="28"/>
      <c r="Q466" s="28"/>
      <c r="R466" s="28"/>
      <c r="S466" s="28"/>
      <c r="T466" s="28"/>
      <c r="U466" s="28"/>
      <c r="V466" s="28"/>
      <c r="W466" s="28"/>
      <c r="X466" s="28"/>
      <c r="Y466" s="28"/>
      <c r="Z466" s="28"/>
    </row>
    <row r="467" spans="1:26" ht="14">
      <c r="A467" s="28"/>
      <c r="B467" s="28"/>
      <c r="C467" s="5"/>
      <c r="D467" s="28"/>
      <c r="E467" s="28"/>
      <c r="F467" s="28"/>
      <c r="G467" s="28"/>
      <c r="H467" s="28"/>
      <c r="I467" s="20"/>
      <c r="J467" s="28"/>
      <c r="K467" s="28"/>
      <c r="L467" s="28"/>
      <c r="M467" s="28"/>
      <c r="N467" s="28"/>
      <c r="O467" s="28"/>
      <c r="P467" s="28"/>
      <c r="Q467" s="28"/>
      <c r="R467" s="28"/>
      <c r="S467" s="28"/>
      <c r="T467" s="28"/>
      <c r="U467" s="28"/>
      <c r="V467" s="28"/>
      <c r="W467" s="28"/>
      <c r="X467" s="28"/>
      <c r="Y467" s="28"/>
      <c r="Z467" s="28"/>
    </row>
    <row r="468" spans="1:26" ht="14">
      <c r="A468" s="28"/>
      <c r="B468" s="28"/>
      <c r="C468" s="5"/>
      <c r="D468" s="28"/>
      <c r="E468" s="28"/>
      <c r="F468" s="28"/>
      <c r="G468" s="28"/>
      <c r="H468" s="28"/>
      <c r="I468" s="20"/>
      <c r="J468" s="28"/>
      <c r="K468" s="28"/>
      <c r="L468" s="28"/>
      <c r="M468" s="28"/>
      <c r="N468" s="28"/>
      <c r="O468" s="28"/>
      <c r="P468" s="28"/>
      <c r="Q468" s="28"/>
      <c r="R468" s="28"/>
      <c r="S468" s="28"/>
      <c r="T468" s="28"/>
      <c r="U468" s="28"/>
      <c r="V468" s="28"/>
      <c r="W468" s="28"/>
      <c r="X468" s="28"/>
      <c r="Y468" s="28"/>
      <c r="Z468" s="28"/>
    </row>
    <row r="469" spans="1:26" ht="14">
      <c r="A469" s="28"/>
      <c r="B469" s="28"/>
      <c r="C469" s="5"/>
      <c r="D469" s="28"/>
      <c r="E469" s="28"/>
      <c r="F469" s="28"/>
      <c r="G469" s="28"/>
      <c r="H469" s="28"/>
      <c r="I469" s="20"/>
      <c r="J469" s="28"/>
      <c r="K469" s="28"/>
      <c r="L469" s="28"/>
      <c r="M469" s="28"/>
      <c r="N469" s="28"/>
      <c r="O469" s="28"/>
      <c r="P469" s="28"/>
      <c r="Q469" s="28"/>
      <c r="R469" s="28"/>
      <c r="S469" s="28"/>
      <c r="T469" s="28"/>
      <c r="U469" s="28"/>
      <c r="V469" s="28"/>
      <c r="W469" s="28"/>
      <c r="X469" s="28"/>
      <c r="Y469" s="28"/>
      <c r="Z469" s="28"/>
    </row>
    <row r="470" spans="1:26" ht="14">
      <c r="A470" s="28"/>
      <c r="B470" s="28"/>
      <c r="C470" s="5"/>
      <c r="D470" s="28"/>
      <c r="E470" s="28"/>
      <c r="F470" s="28"/>
      <c r="G470" s="28"/>
      <c r="H470" s="28"/>
      <c r="I470" s="20"/>
      <c r="J470" s="28"/>
      <c r="K470" s="28"/>
      <c r="L470" s="28"/>
      <c r="M470" s="28"/>
      <c r="N470" s="28"/>
      <c r="O470" s="28"/>
      <c r="P470" s="28"/>
      <c r="Q470" s="28"/>
      <c r="R470" s="28"/>
      <c r="S470" s="28"/>
      <c r="T470" s="28"/>
      <c r="U470" s="28"/>
      <c r="V470" s="28"/>
      <c r="W470" s="28"/>
      <c r="X470" s="28"/>
      <c r="Y470" s="28"/>
      <c r="Z470" s="28"/>
    </row>
    <row r="471" spans="1:26" ht="14">
      <c r="A471" s="28"/>
      <c r="B471" s="28"/>
      <c r="C471" s="5"/>
      <c r="D471" s="28"/>
      <c r="E471" s="28"/>
      <c r="F471" s="28"/>
      <c r="G471" s="28"/>
      <c r="H471" s="28"/>
      <c r="I471" s="20"/>
      <c r="J471" s="28"/>
      <c r="K471" s="28"/>
      <c r="L471" s="28"/>
      <c r="M471" s="28"/>
      <c r="N471" s="28"/>
      <c r="O471" s="28"/>
      <c r="P471" s="28"/>
      <c r="Q471" s="28"/>
      <c r="R471" s="28"/>
      <c r="S471" s="28"/>
      <c r="T471" s="28"/>
      <c r="U471" s="28"/>
      <c r="V471" s="28"/>
      <c r="W471" s="28"/>
      <c r="X471" s="28"/>
      <c r="Y471" s="28"/>
      <c r="Z471" s="28"/>
    </row>
    <row r="472" spans="1:26" ht="14">
      <c r="A472" s="28"/>
      <c r="B472" s="28"/>
      <c r="C472" s="5"/>
      <c r="D472" s="28"/>
      <c r="E472" s="28"/>
      <c r="F472" s="28"/>
      <c r="G472" s="28"/>
      <c r="H472" s="28"/>
      <c r="I472" s="20"/>
      <c r="J472" s="28"/>
      <c r="K472" s="28"/>
      <c r="L472" s="28"/>
      <c r="M472" s="28"/>
      <c r="N472" s="28"/>
      <c r="O472" s="28"/>
      <c r="P472" s="28"/>
      <c r="Q472" s="28"/>
      <c r="R472" s="28"/>
      <c r="S472" s="28"/>
      <c r="T472" s="28"/>
      <c r="U472" s="28"/>
      <c r="V472" s="28"/>
      <c r="W472" s="28"/>
      <c r="X472" s="28"/>
      <c r="Y472" s="28"/>
      <c r="Z472" s="28"/>
    </row>
    <row r="473" spans="1:26" ht="14">
      <c r="A473" s="28"/>
      <c r="B473" s="28"/>
      <c r="C473" s="5"/>
      <c r="D473" s="28"/>
      <c r="E473" s="28"/>
      <c r="F473" s="28"/>
      <c r="G473" s="28"/>
      <c r="H473" s="28"/>
      <c r="I473" s="20"/>
      <c r="J473" s="28"/>
      <c r="K473" s="28"/>
      <c r="L473" s="28"/>
      <c r="M473" s="28"/>
      <c r="N473" s="28"/>
      <c r="O473" s="28"/>
      <c r="P473" s="28"/>
      <c r="Q473" s="28"/>
      <c r="R473" s="28"/>
      <c r="S473" s="28"/>
      <c r="T473" s="28"/>
      <c r="U473" s="28"/>
      <c r="V473" s="28"/>
      <c r="W473" s="28"/>
      <c r="X473" s="28"/>
      <c r="Y473" s="28"/>
      <c r="Z473" s="28"/>
    </row>
    <row r="474" spans="1:26" ht="14">
      <c r="A474" s="28"/>
      <c r="B474" s="28"/>
      <c r="C474" s="5"/>
      <c r="D474" s="28"/>
      <c r="E474" s="28"/>
      <c r="F474" s="28"/>
      <c r="G474" s="28"/>
      <c r="H474" s="28"/>
      <c r="I474" s="20"/>
      <c r="J474" s="28"/>
      <c r="K474" s="28"/>
      <c r="L474" s="28"/>
      <c r="M474" s="28"/>
      <c r="N474" s="28"/>
      <c r="O474" s="28"/>
      <c r="P474" s="28"/>
      <c r="Q474" s="28"/>
      <c r="R474" s="28"/>
      <c r="S474" s="28"/>
      <c r="T474" s="28"/>
      <c r="U474" s="28"/>
      <c r="V474" s="28"/>
      <c r="W474" s="28"/>
      <c r="X474" s="28"/>
      <c r="Y474" s="28"/>
      <c r="Z474" s="28"/>
    </row>
    <row r="475" spans="1:26" ht="14">
      <c r="A475" s="28"/>
      <c r="B475" s="28"/>
      <c r="C475" s="5"/>
      <c r="D475" s="28"/>
      <c r="E475" s="28"/>
      <c r="F475" s="28"/>
      <c r="G475" s="28"/>
      <c r="H475" s="28"/>
      <c r="I475" s="20"/>
      <c r="J475" s="28"/>
      <c r="K475" s="28"/>
      <c r="L475" s="28"/>
      <c r="M475" s="28"/>
      <c r="N475" s="28"/>
      <c r="O475" s="28"/>
      <c r="P475" s="28"/>
      <c r="Q475" s="28"/>
      <c r="R475" s="28"/>
      <c r="S475" s="28"/>
      <c r="T475" s="28"/>
      <c r="U475" s="28"/>
      <c r="V475" s="28"/>
      <c r="W475" s="28"/>
      <c r="X475" s="28"/>
      <c r="Y475" s="28"/>
      <c r="Z475" s="28"/>
    </row>
    <row r="476" spans="1:26" ht="14">
      <c r="A476" s="28"/>
      <c r="B476" s="28"/>
      <c r="C476" s="5"/>
      <c r="D476" s="28"/>
      <c r="E476" s="28"/>
      <c r="F476" s="28"/>
      <c r="G476" s="28"/>
      <c r="H476" s="28"/>
      <c r="I476" s="20"/>
      <c r="J476" s="28"/>
      <c r="K476" s="28"/>
      <c r="L476" s="28"/>
      <c r="M476" s="28"/>
      <c r="N476" s="28"/>
      <c r="O476" s="28"/>
      <c r="P476" s="28"/>
      <c r="Q476" s="28"/>
      <c r="R476" s="28"/>
      <c r="S476" s="28"/>
      <c r="T476" s="28"/>
      <c r="U476" s="28"/>
      <c r="V476" s="28"/>
      <c r="W476" s="28"/>
      <c r="X476" s="28"/>
      <c r="Y476" s="28"/>
      <c r="Z476" s="28"/>
    </row>
    <row r="477" spans="1:26" ht="14">
      <c r="A477" s="28"/>
      <c r="B477" s="28"/>
      <c r="C477" s="5"/>
      <c r="D477" s="28"/>
      <c r="E477" s="28"/>
      <c r="F477" s="28"/>
      <c r="G477" s="28"/>
      <c r="H477" s="28"/>
      <c r="I477" s="20"/>
      <c r="J477" s="28"/>
      <c r="K477" s="28"/>
      <c r="L477" s="28"/>
      <c r="M477" s="28"/>
      <c r="N477" s="28"/>
      <c r="O477" s="28"/>
      <c r="P477" s="28"/>
      <c r="Q477" s="28"/>
      <c r="R477" s="28"/>
      <c r="S477" s="28"/>
      <c r="T477" s="28"/>
      <c r="U477" s="28"/>
      <c r="V477" s="28"/>
      <c r="W477" s="28"/>
      <c r="X477" s="28"/>
      <c r="Y477" s="28"/>
      <c r="Z477" s="28"/>
    </row>
    <row r="478" spans="1:26" ht="14">
      <c r="A478" s="28"/>
      <c r="B478" s="28"/>
      <c r="C478" s="5"/>
      <c r="D478" s="28"/>
      <c r="E478" s="28"/>
      <c r="F478" s="28"/>
      <c r="G478" s="28"/>
      <c r="H478" s="28"/>
      <c r="I478" s="20"/>
      <c r="J478" s="28"/>
      <c r="K478" s="28"/>
      <c r="L478" s="28"/>
      <c r="M478" s="28"/>
      <c r="N478" s="28"/>
      <c r="O478" s="28"/>
      <c r="P478" s="28"/>
      <c r="Q478" s="28"/>
      <c r="R478" s="28"/>
      <c r="S478" s="28"/>
      <c r="T478" s="28"/>
      <c r="U478" s="28"/>
      <c r="V478" s="28"/>
      <c r="W478" s="28"/>
      <c r="X478" s="28"/>
      <c r="Y478" s="28"/>
      <c r="Z478" s="28"/>
    </row>
    <row r="479" spans="1:26" ht="14">
      <c r="A479" s="28"/>
      <c r="B479" s="28"/>
      <c r="C479" s="5"/>
      <c r="D479" s="28"/>
      <c r="E479" s="28"/>
      <c r="F479" s="28"/>
      <c r="G479" s="28"/>
      <c r="H479" s="28"/>
      <c r="I479" s="20"/>
      <c r="J479" s="28"/>
      <c r="K479" s="28"/>
      <c r="L479" s="28"/>
      <c r="M479" s="28"/>
      <c r="N479" s="28"/>
      <c r="O479" s="28"/>
      <c r="P479" s="28"/>
      <c r="Q479" s="28"/>
      <c r="R479" s="28"/>
      <c r="S479" s="28"/>
      <c r="T479" s="28"/>
      <c r="U479" s="28"/>
      <c r="V479" s="28"/>
      <c r="W479" s="28"/>
      <c r="X479" s="28"/>
      <c r="Y479" s="28"/>
      <c r="Z479" s="28"/>
    </row>
    <row r="480" spans="1:26" ht="14">
      <c r="A480" s="28"/>
      <c r="B480" s="28"/>
      <c r="C480" s="5"/>
      <c r="D480" s="28"/>
      <c r="E480" s="28"/>
      <c r="F480" s="28"/>
      <c r="G480" s="28"/>
      <c r="H480" s="28"/>
      <c r="I480" s="20"/>
      <c r="J480" s="28"/>
      <c r="K480" s="28"/>
      <c r="L480" s="28"/>
      <c r="M480" s="28"/>
      <c r="N480" s="28"/>
      <c r="O480" s="28"/>
      <c r="P480" s="28"/>
      <c r="Q480" s="28"/>
      <c r="R480" s="28"/>
      <c r="S480" s="28"/>
      <c r="T480" s="28"/>
      <c r="U480" s="28"/>
      <c r="V480" s="28"/>
      <c r="W480" s="28"/>
      <c r="X480" s="28"/>
      <c r="Y480" s="28"/>
      <c r="Z480" s="28"/>
    </row>
    <row r="481" spans="1:26" ht="14">
      <c r="A481" s="28"/>
      <c r="B481" s="28"/>
      <c r="C481" s="5"/>
      <c r="D481" s="28"/>
      <c r="E481" s="28"/>
      <c r="F481" s="28"/>
      <c r="G481" s="28"/>
      <c r="H481" s="28"/>
      <c r="I481" s="20"/>
      <c r="J481" s="28"/>
      <c r="K481" s="28"/>
      <c r="L481" s="28"/>
      <c r="M481" s="28"/>
      <c r="N481" s="28"/>
      <c r="O481" s="28"/>
      <c r="P481" s="28"/>
      <c r="Q481" s="28"/>
      <c r="R481" s="28"/>
      <c r="S481" s="28"/>
      <c r="T481" s="28"/>
      <c r="U481" s="28"/>
      <c r="V481" s="28"/>
      <c r="W481" s="28"/>
      <c r="X481" s="28"/>
      <c r="Y481" s="28"/>
      <c r="Z481" s="28"/>
    </row>
    <row r="482" spans="1:26" ht="14">
      <c r="A482" s="28"/>
      <c r="B482" s="28"/>
      <c r="C482" s="5"/>
      <c r="D482" s="28"/>
      <c r="E482" s="28"/>
      <c r="F482" s="28"/>
      <c r="G482" s="28"/>
      <c r="H482" s="28"/>
      <c r="I482" s="20"/>
      <c r="J482" s="28"/>
      <c r="K482" s="28"/>
      <c r="L482" s="28"/>
      <c r="M482" s="28"/>
      <c r="N482" s="28"/>
      <c r="O482" s="28"/>
      <c r="P482" s="28"/>
      <c r="Q482" s="28"/>
      <c r="R482" s="28"/>
      <c r="S482" s="28"/>
      <c r="T482" s="28"/>
      <c r="U482" s="28"/>
      <c r="V482" s="28"/>
      <c r="W482" s="28"/>
      <c r="X482" s="28"/>
      <c r="Y482" s="28"/>
      <c r="Z482" s="28"/>
    </row>
    <row r="483" spans="1:26" ht="14">
      <c r="A483" s="28"/>
      <c r="B483" s="28"/>
      <c r="C483" s="5"/>
      <c r="D483" s="28"/>
      <c r="E483" s="28"/>
      <c r="F483" s="28"/>
      <c r="G483" s="28"/>
      <c r="H483" s="28"/>
      <c r="I483" s="20"/>
      <c r="J483" s="28"/>
      <c r="K483" s="28"/>
      <c r="L483" s="28"/>
      <c r="M483" s="28"/>
      <c r="N483" s="28"/>
      <c r="O483" s="28"/>
      <c r="P483" s="28"/>
      <c r="Q483" s="28"/>
      <c r="R483" s="28"/>
      <c r="S483" s="28"/>
      <c r="T483" s="28"/>
      <c r="U483" s="28"/>
      <c r="V483" s="28"/>
      <c r="W483" s="28"/>
      <c r="X483" s="28"/>
      <c r="Y483" s="28"/>
      <c r="Z483" s="28"/>
    </row>
    <row r="484" spans="1:26" ht="14">
      <c r="A484" s="28"/>
      <c r="B484" s="28"/>
      <c r="C484" s="5"/>
      <c r="D484" s="28"/>
      <c r="E484" s="28"/>
      <c r="F484" s="28"/>
      <c r="G484" s="28"/>
      <c r="H484" s="28"/>
      <c r="I484" s="20"/>
      <c r="J484" s="28"/>
      <c r="K484" s="28"/>
      <c r="L484" s="28"/>
      <c r="M484" s="28"/>
      <c r="N484" s="28"/>
      <c r="O484" s="28"/>
      <c r="P484" s="28"/>
      <c r="Q484" s="28"/>
      <c r="R484" s="28"/>
      <c r="S484" s="28"/>
      <c r="T484" s="28"/>
      <c r="U484" s="28"/>
      <c r="V484" s="28"/>
      <c r="W484" s="28"/>
      <c r="X484" s="28"/>
      <c r="Y484" s="28"/>
      <c r="Z484" s="28"/>
    </row>
    <row r="485" spans="1:26" ht="14">
      <c r="A485" s="28"/>
      <c r="B485" s="28"/>
      <c r="C485" s="5"/>
      <c r="D485" s="28"/>
      <c r="E485" s="28"/>
      <c r="F485" s="28"/>
      <c r="G485" s="28"/>
      <c r="H485" s="28"/>
      <c r="I485" s="20"/>
      <c r="J485" s="28"/>
      <c r="K485" s="28"/>
      <c r="L485" s="28"/>
      <c r="M485" s="28"/>
      <c r="N485" s="28"/>
      <c r="O485" s="28"/>
      <c r="P485" s="28"/>
      <c r="Q485" s="28"/>
      <c r="R485" s="28"/>
      <c r="S485" s="28"/>
      <c r="T485" s="28"/>
      <c r="U485" s="28"/>
      <c r="V485" s="28"/>
      <c r="W485" s="28"/>
      <c r="X485" s="28"/>
      <c r="Y485" s="28"/>
      <c r="Z485" s="28"/>
    </row>
    <row r="486" spans="1:26" ht="14">
      <c r="A486" s="28"/>
      <c r="B486" s="28"/>
      <c r="C486" s="5"/>
      <c r="D486" s="28"/>
      <c r="E486" s="28"/>
      <c r="F486" s="28"/>
      <c r="G486" s="28"/>
      <c r="H486" s="28"/>
      <c r="I486" s="20"/>
      <c r="J486" s="28"/>
      <c r="K486" s="28"/>
      <c r="L486" s="28"/>
      <c r="M486" s="28"/>
      <c r="N486" s="28"/>
      <c r="O486" s="28"/>
      <c r="P486" s="28"/>
      <c r="Q486" s="28"/>
      <c r="R486" s="28"/>
      <c r="S486" s="28"/>
      <c r="T486" s="28"/>
      <c r="U486" s="28"/>
      <c r="V486" s="28"/>
      <c r="W486" s="28"/>
      <c r="X486" s="28"/>
      <c r="Y486" s="28"/>
      <c r="Z486" s="28"/>
    </row>
    <row r="487" spans="1:26" ht="14">
      <c r="A487" s="28"/>
      <c r="B487" s="28"/>
      <c r="C487" s="5"/>
      <c r="D487" s="28"/>
      <c r="E487" s="28"/>
      <c r="F487" s="28"/>
      <c r="G487" s="28"/>
      <c r="H487" s="28"/>
      <c r="I487" s="20"/>
      <c r="J487" s="28"/>
      <c r="K487" s="28"/>
      <c r="L487" s="28"/>
      <c r="M487" s="28"/>
      <c r="N487" s="28"/>
      <c r="O487" s="28"/>
      <c r="P487" s="28"/>
      <c r="Q487" s="28"/>
      <c r="R487" s="28"/>
      <c r="S487" s="28"/>
      <c r="T487" s="28"/>
      <c r="U487" s="28"/>
      <c r="V487" s="28"/>
      <c r="W487" s="28"/>
      <c r="X487" s="28"/>
      <c r="Y487" s="28"/>
      <c r="Z487" s="28"/>
    </row>
    <row r="488" spans="1:26" ht="14">
      <c r="A488" s="28"/>
      <c r="B488" s="28"/>
      <c r="C488" s="5"/>
      <c r="D488" s="28"/>
      <c r="E488" s="28"/>
      <c r="F488" s="28"/>
      <c r="G488" s="28"/>
      <c r="H488" s="28"/>
      <c r="I488" s="20"/>
      <c r="J488" s="28"/>
      <c r="K488" s="28"/>
      <c r="L488" s="28"/>
      <c r="M488" s="28"/>
      <c r="N488" s="28"/>
      <c r="O488" s="28"/>
      <c r="P488" s="28"/>
      <c r="Q488" s="28"/>
      <c r="R488" s="28"/>
      <c r="S488" s="28"/>
      <c r="T488" s="28"/>
      <c r="U488" s="28"/>
      <c r="V488" s="28"/>
      <c r="W488" s="28"/>
      <c r="X488" s="28"/>
      <c r="Y488" s="28"/>
      <c r="Z488" s="28"/>
    </row>
    <row r="489" spans="1:26" ht="14">
      <c r="A489" s="28"/>
      <c r="B489" s="28"/>
      <c r="C489" s="5"/>
      <c r="D489" s="28"/>
      <c r="E489" s="28"/>
      <c r="F489" s="28"/>
      <c r="G489" s="28"/>
      <c r="H489" s="28"/>
      <c r="I489" s="20"/>
      <c r="J489" s="28"/>
      <c r="K489" s="28"/>
      <c r="L489" s="28"/>
      <c r="M489" s="28"/>
      <c r="N489" s="28"/>
      <c r="O489" s="28"/>
      <c r="P489" s="28"/>
      <c r="Q489" s="28"/>
      <c r="R489" s="28"/>
      <c r="S489" s="28"/>
      <c r="T489" s="28"/>
      <c r="U489" s="28"/>
      <c r="V489" s="28"/>
      <c r="W489" s="28"/>
      <c r="X489" s="28"/>
      <c r="Y489" s="28"/>
      <c r="Z489" s="28"/>
    </row>
    <row r="490" spans="1:26" ht="14">
      <c r="A490" s="28"/>
      <c r="B490" s="28"/>
      <c r="C490" s="5"/>
      <c r="D490" s="28"/>
      <c r="E490" s="28"/>
      <c r="F490" s="28"/>
      <c r="G490" s="28"/>
      <c r="H490" s="28"/>
      <c r="I490" s="20"/>
      <c r="J490" s="28"/>
      <c r="K490" s="28"/>
      <c r="L490" s="28"/>
      <c r="M490" s="28"/>
      <c r="N490" s="28"/>
      <c r="O490" s="28"/>
      <c r="P490" s="28"/>
      <c r="Q490" s="28"/>
      <c r="R490" s="28"/>
      <c r="S490" s="28"/>
      <c r="T490" s="28"/>
      <c r="U490" s="28"/>
      <c r="V490" s="28"/>
      <c r="W490" s="28"/>
      <c r="X490" s="28"/>
      <c r="Y490" s="28"/>
      <c r="Z490" s="28"/>
    </row>
    <row r="491" spans="1:26" ht="14">
      <c r="A491" s="28"/>
      <c r="B491" s="28"/>
      <c r="C491" s="5"/>
      <c r="D491" s="28"/>
      <c r="E491" s="28"/>
      <c r="F491" s="28"/>
      <c r="G491" s="28"/>
      <c r="H491" s="28"/>
      <c r="I491" s="20"/>
      <c r="J491" s="28"/>
      <c r="K491" s="28"/>
      <c r="L491" s="28"/>
      <c r="M491" s="28"/>
      <c r="N491" s="28"/>
      <c r="O491" s="28"/>
      <c r="P491" s="28"/>
      <c r="Q491" s="28"/>
      <c r="R491" s="28"/>
      <c r="S491" s="28"/>
      <c r="T491" s="28"/>
      <c r="U491" s="28"/>
      <c r="V491" s="28"/>
      <c r="W491" s="28"/>
      <c r="X491" s="28"/>
      <c r="Y491" s="28"/>
      <c r="Z491" s="28"/>
    </row>
    <row r="492" spans="1:26" ht="14">
      <c r="A492" s="28"/>
      <c r="B492" s="28"/>
      <c r="C492" s="5"/>
      <c r="D492" s="28"/>
      <c r="E492" s="28"/>
      <c r="F492" s="28"/>
      <c r="G492" s="28"/>
      <c r="H492" s="28"/>
      <c r="I492" s="20"/>
      <c r="J492" s="28"/>
      <c r="K492" s="28"/>
      <c r="L492" s="28"/>
      <c r="M492" s="28"/>
      <c r="N492" s="28"/>
      <c r="O492" s="28"/>
      <c r="P492" s="28"/>
      <c r="Q492" s="28"/>
      <c r="R492" s="28"/>
      <c r="S492" s="28"/>
      <c r="T492" s="28"/>
      <c r="U492" s="28"/>
      <c r="V492" s="28"/>
      <c r="W492" s="28"/>
      <c r="X492" s="28"/>
      <c r="Y492" s="28"/>
      <c r="Z492" s="28"/>
    </row>
    <row r="493" spans="1:26" ht="14">
      <c r="A493" s="28"/>
      <c r="B493" s="28"/>
      <c r="C493" s="5"/>
      <c r="D493" s="28"/>
      <c r="E493" s="28"/>
      <c r="F493" s="28"/>
      <c r="G493" s="28"/>
      <c r="H493" s="28"/>
      <c r="I493" s="20"/>
      <c r="J493" s="28"/>
      <c r="K493" s="28"/>
      <c r="L493" s="28"/>
      <c r="M493" s="28"/>
      <c r="N493" s="28"/>
      <c r="O493" s="28"/>
      <c r="P493" s="28"/>
      <c r="Q493" s="28"/>
      <c r="R493" s="28"/>
      <c r="S493" s="28"/>
      <c r="T493" s="28"/>
      <c r="U493" s="28"/>
      <c r="V493" s="28"/>
      <c r="W493" s="28"/>
      <c r="X493" s="28"/>
      <c r="Y493" s="28"/>
      <c r="Z493" s="28"/>
    </row>
    <row r="494" spans="1:26" ht="14">
      <c r="A494" s="28"/>
      <c r="B494" s="28"/>
      <c r="C494" s="5"/>
      <c r="D494" s="28"/>
      <c r="E494" s="28"/>
      <c r="F494" s="28"/>
      <c r="G494" s="28"/>
      <c r="H494" s="28"/>
      <c r="I494" s="20"/>
      <c r="J494" s="28"/>
      <c r="K494" s="28"/>
      <c r="L494" s="28"/>
      <c r="M494" s="28"/>
      <c r="N494" s="28"/>
      <c r="O494" s="28"/>
      <c r="P494" s="28"/>
      <c r="Q494" s="28"/>
      <c r="R494" s="28"/>
      <c r="S494" s="28"/>
      <c r="T494" s="28"/>
      <c r="U494" s="28"/>
      <c r="V494" s="28"/>
      <c r="W494" s="28"/>
      <c r="X494" s="28"/>
      <c r="Y494" s="28"/>
      <c r="Z494" s="28"/>
    </row>
    <row r="495" spans="1:26" ht="14">
      <c r="A495" s="28"/>
      <c r="B495" s="28"/>
      <c r="C495" s="5"/>
      <c r="D495" s="28"/>
      <c r="E495" s="28"/>
      <c r="F495" s="28"/>
      <c r="G495" s="28"/>
      <c r="H495" s="28"/>
      <c r="I495" s="20"/>
      <c r="J495" s="28"/>
      <c r="K495" s="28"/>
      <c r="L495" s="28"/>
      <c r="M495" s="28"/>
      <c r="N495" s="28"/>
      <c r="O495" s="28"/>
      <c r="P495" s="28"/>
      <c r="Q495" s="28"/>
      <c r="R495" s="28"/>
      <c r="S495" s="28"/>
      <c r="T495" s="28"/>
      <c r="U495" s="28"/>
      <c r="V495" s="28"/>
      <c r="W495" s="28"/>
      <c r="X495" s="28"/>
      <c r="Y495" s="28"/>
      <c r="Z495" s="28"/>
    </row>
    <row r="496" spans="1:26" ht="14">
      <c r="A496" s="28"/>
      <c r="B496" s="28"/>
      <c r="C496" s="5"/>
      <c r="D496" s="28"/>
      <c r="E496" s="28"/>
      <c r="F496" s="28"/>
      <c r="G496" s="28"/>
      <c r="H496" s="28"/>
      <c r="I496" s="20"/>
      <c r="J496" s="28"/>
      <c r="K496" s="28"/>
      <c r="L496" s="28"/>
      <c r="M496" s="28"/>
      <c r="N496" s="28"/>
      <c r="O496" s="28"/>
      <c r="P496" s="28"/>
      <c r="Q496" s="28"/>
      <c r="R496" s="28"/>
      <c r="S496" s="28"/>
      <c r="T496" s="28"/>
      <c r="U496" s="28"/>
      <c r="V496" s="28"/>
      <c r="W496" s="28"/>
      <c r="X496" s="28"/>
      <c r="Y496" s="28"/>
      <c r="Z496" s="28"/>
    </row>
    <row r="497" spans="1:26" ht="14">
      <c r="A497" s="28"/>
      <c r="B497" s="28"/>
      <c r="C497" s="5"/>
      <c r="D497" s="28"/>
      <c r="E497" s="28"/>
      <c r="F497" s="28"/>
      <c r="G497" s="28"/>
      <c r="H497" s="28"/>
      <c r="I497" s="20"/>
      <c r="J497" s="28"/>
      <c r="K497" s="28"/>
      <c r="L497" s="28"/>
      <c r="M497" s="28"/>
      <c r="N497" s="28"/>
      <c r="O497" s="28"/>
      <c r="P497" s="28"/>
      <c r="Q497" s="28"/>
      <c r="R497" s="28"/>
      <c r="S497" s="28"/>
      <c r="T497" s="28"/>
      <c r="U497" s="28"/>
      <c r="V497" s="28"/>
      <c r="W497" s="28"/>
      <c r="X497" s="28"/>
      <c r="Y497" s="28"/>
      <c r="Z497" s="28"/>
    </row>
    <row r="498" spans="1:26" ht="14">
      <c r="A498" s="28"/>
      <c r="B498" s="28"/>
      <c r="C498" s="5"/>
      <c r="D498" s="28"/>
      <c r="E498" s="28"/>
      <c r="F498" s="28"/>
      <c r="G498" s="28"/>
      <c r="H498" s="28"/>
      <c r="I498" s="20"/>
      <c r="J498" s="28"/>
      <c r="K498" s="28"/>
      <c r="L498" s="28"/>
      <c r="M498" s="28"/>
      <c r="N498" s="28"/>
      <c r="O498" s="28"/>
      <c r="P498" s="28"/>
      <c r="Q498" s="28"/>
      <c r="R498" s="28"/>
      <c r="S498" s="28"/>
      <c r="T498" s="28"/>
      <c r="U498" s="28"/>
      <c r="V498" s="28"/>
      <c r="W498" s="28"/>
      <c r="X498" s="28"/>
      <c r="Y498" s="28"/>
      <c r="Z498" s="28"/>
    </row>
    <row r="499" spans="1:26" ht="14">
      <c r="A499" s="28"/>
      <c r="B499" s="28"/>
      <c r="C499" s="5"/>
      <c r="D499" s="28"/>
      <c r="E499" s="28"/>
      <c r="F499" s="28"/>
      <c r="G499" s="28"/>
      <c r="H499" s="28"/>
      <c r="I499" s="20"/>
      <c r="J499" s="28"/>
      <c r="K499" s="28"/>
      <c r="L499" s="28"/>
      <c r="M499" s="28"/>
      <c r="N499" s="28"/>
      <c r="O499" s="28"/>
      <c r="P499" s="28"/>
      <c r="Q499" s="28"/>
      <c r="R499" s="28"/>
      <c r="S499" s="28"/>
      <c r="T499" s="28"/>
      <c r="U499" s="28"/>
      <c r="V499" s="28"/>
      <c r="W499" s="28"/>
      <c r="X499" s="28"/>
      <c r="Y499" s="28"/>
      <c r="Z499" s="28"/>
    </row>
    <row r="500" spans="1:26" ht="14">
      <c r="A500" s="28"/>
      <c r="B500" s="28"/>
      <c r="C500" s="5"/>
      <c r="D500" s="28"/>
      <c r="E500" s="28"/>
      <c r="F500" s="28"/>
      <c r="G500" s="28"/>
      <c r="H500" s="28"/>
      <c r="I500" s="20"/>
      <c r="J500" s="28"/>
      <c r="K500" s="28"/>
      <c r="L500" s="28"/>
      <c r="M500" s="28"/>
      <c r="N500" s="28"/>
      <c r="O500" s="28"/>
      <c r="P500" s="28"/>
      <c r="Q500" s="28"/>
      <c r="R500" s="28"/>
      <c r="S500" s="28"/>
      <c r="T500" s="28"/>
      <c r="U500" s="28"/>
      <c r="V500" s="28"/>
      <c r="W500" s="28"/>
      <c r="X500" s="28"/>
      <c r="Y500" s="28"/>
      <c r="Z500" s="28"/>
    </row>
    <row r="501" spans="1:26" ht="14">
      <c r="A501" s="28"/>
      <c r="B501" s="28"/>
      <c r="C501" s="5"/>
      <c r="D501" s="28"/>
      <c r="E501" s="28"/>
      <c r="F501" s="28"/>
      <c r="G501" s="28"/>
      <c r="H501" s="28"/>
      <c r="I501" s="20"/>
      <c r="J501" s="28"/>
      <c r="K501" s="28"/>
      <c r="L501" s="28"/>
      <c r="M501" s="28"/>
      <c r="N501" s="28"/>
      <c r="O501" s="28"/>
      <c r="P501" s="28"/>
      <c r="Q501" s="28"/>
      <c r="R501" s="28"/>
      <c r="S501" s="28"/>
      <c r="T501" s="28"/>
      <c r="U501" s="28"/>
      <c r="V501" s="28"/>
      <c r="W501" s="28"/>
      <c r="X501" s="28"/>
      <c r="Y501" s="28"/>
      <c r="Z501" s="28"/>
    </row>
    <row r="502" spans="1:26" ht="14">
      <c r="A502" s="28"/>
      <c r="B502" s="28"/>
      <c r="C502" s="5"/>
      <c r="D502" s="28"/>
      <c r="E502" s="28"/>
      <c r="F502" s="28"/>
      <c r="G502" s="28"/>
      <c r="H502" s="28"/>
      <c r="I502" s="20"/>
      <c r="J502" s="28"/>
      <c r="K502" s="28"/>
      <c r="L502" s="28"/>
      <c r="M502" s="28"/>
      <c r="N502" s="28"/>
      <c r="O502" s="28"/>
      <c r="P502" s="28"/>
      <c r="Q502" s="28"/>
      <c r="R502" s="28"/>
      <c r="S502" s="28"/>
      <c r="T502" s="28"/>
      <c r="U502" s="28"/>
      <c r="V502" s="28"/>
      <c r="W502" s="28"/>
      <c r="X502" s="28"/>
      <c r="Y502" s="28"/>
      <c r="Z502" s="28"/>
    </row>
    <row r="503" spans="1:26" ht="14">
      <c r="A503" s="28"/>
      <c r="B503" s="28"/>
      <c r="C503" s="5"/>
      <c r="D503" s="28"/>
      <c r="E503" s="28"/>
      <c r="F503" s="28"/>
      <c r="G503" s="28"/>
      <c r="H503" s="28"/>
      <c r="I503" s="20"/>
      <c r="J503" s="28"/>
      <c r="K503" s="28"/>
      <c r="L503" s="28"/>
      <c r="M503" s="28"/>
      <c r="N503" s="28"/>
      <c r="O503" s="28"/>
      <c r="P503" s="28"/>
      <c r="Q503" s="28"/>
      <c r="R503" s="28"/>
      <c r="S503" s="28"/>
      <c r="T503" s="28"/>
      <c r="U503" s="28"/>
      <c r="V503" s="28"/>
      <c r="W503" s="28"/>
      <c r="X503" s="28"/>
      <c r="Y503" s="28"/>
      <c r="Z503" s="28"/>
    </row>
    <row r="504" spans="1:26" ht="14">
      <c r="A504" s="28"/>
      <c r="B504" s="28"/>
      <c r="C504" s="5"/>
      <c r="D504" s="28"/>
      <c r="E504" s="28"/>
      <c r="F504" s="28"/>
      <c r="G504" s="28"/>
      <c r="H504" s="28"/>
      <c r="I504" s="20"/>
      <c r="J504" s="28"/>
      <c r="K504" s="28"/>
      <c r="L504" s="28"/>
      <c r="M504" s="28"/>
      <c r="N504" s="28"/>
      <c r="O504" s="28"/>
      <c r="P504" s="28"/>
      <c r="Q504" s="28"/>
      <c r="R504" s="28"/>
      <c r="S504" s="28"/>
      <c r="T504" s="28"/>
      <c r="U504" s="28"/>
      <c r="V504" s="28"/>
      <c r="W504" s="28"/>
      <c r="X504" s="28"/>
      <c r="Y504" s="28"/>
      <c r="Z504" s="28"/>
    </row>
    <row r="505" spans="1:26" ht="14">
      <c r="A505" s="28"/>
      <c r="B505" s="28"/>
      <c r="C505" s="5"/>
      <c r="D505" s="28"/>
      <c r="E505" s="28"/>
      <c r="F505" s="28"/>
      <c r="G505" s="28"/>
      <c r="H505" s="28"/>
      <c r="I505" s="20"/>
      <c r="J505" s="28"/>
      <c r="K505" s="28"/>
      <c r="L505" s="28"/>
      <c r="M505" s="28"/>
      <c r="N505" s="28"/>
      <c r="O505" s="28"/>
      <c r="P505" s="28"/>
      <c r="Q505" s="28"/>
      <c r="R505" s="28"/>
      <c r="S505" s="28"/>
      <c r="T505" s="28"/>
      <c r="U505" s="28"/>
      <c r="V505" s="28"/>
      <c r="W505" s="28"/>
      <c r="X505" s="28"/>
      <c r="Y505" s="28"/>
      <c r="Z505" s="28"/>
    </row>
    <row r="506" spans="1:26" ht="14">
      <c r="A506" s="28"/>
      <c r="B506" s="28"/>
      <c r="C506" s="5"/>
      <c r="D506" s="28"/>
      <c r="E506" s="28"/>
      <c r="F506" s="28"/>
      <c r="G506" s="28"/>
      <c r="H506" s="28"/>
      <c r="I506" s="20"/>
      <c r="J506" s="28"/>
      <c r="K506" s="28"/>
      <c r="L506" s="28"/>
      <c r="M506" s="28"/>
      <c r="N506" s="28"/>
      <c r="O506" s="28"/>
      <c r="P506" s="28"/>
      <c r="Q506" s="28"/>
      <c r="R506" s="28"/>
      <c r="S506" s="28"/>
      <c r="T506" s="28"/>
      <c r="U506" s="28"/>
      <c r="V506" s="28"/>
      <c r="W506" s="28"/>
      <c r="X506" s="28"/>
      <c r="Y506" s="28"/>
      <c r="Z506" s="28"/>
    </row>
    <row r="507" spans="1:26" ht="14">
      <c r="A507" s="28"/>
      <c r="B507" s="28"/>
      <c r="C507" s="5"/>
      <c r="D507" s="28"/>
      <c r="E507" s="28"/>
      <c r="F507" s="28"/>
      <c r="G507" s="28"/>
      <c r="H507" s="28"/>
      <c r="I507" s="20"/>
      <c r="J507" s="28"/>
      <c r="K507" s="28"/>
      <c r="L507" s="28"/>
      <c r="M507" s="28"/>
      <c r="N507" s="28"/>
      <c r="O507" s="28"/>
      <c r="P507" s="28"/>
      <c r="Q507" s="28"/>
      <c r="R507" s="28"/>
      <c r="S507" s="28"/>
      <c r="T507" s="28"/>
      <c r="U507" s="28"/>
      <c r="V507" s="28"/>
      <c r="W507" s="28"/>
      <c r="X507" s="28"/>
      <c r="Y507" s="28"/>
      <c r="Z507" s="28"/>
    </row>
    <row r="508" spans="1:26" ht="14">
      <c r="A508" s="28"/>
      <c r="B508" s="28"/>
      <c r="C508" s="5"/>
      <c r="D508" s="28"/>
      <c r="E508" s="28"/>
      <c r="F508" s="28"/>
      <c r="G508" s="28"/>
      <c r="H508" s="28"/>
      <c r="I508" s="20"/>
      <c r="J508" s="28"/>
      <c r="K508" s="28"/>
      <c r="L508" s="28"/>
      <c r="M508" s="28"/>
      <c r="N508" s="28"/>
      <c r="O508" s="28"/>
      <c r="P508" s="28"/>
      <c r="Q508" s="28"/>
      <c r="R508" s="28"/>
      <c r="S508" s="28"/>
      <c r="T508" s="28"/>
      <c r="U508" s="28"/>
      <c r="V508" s="28"/>
      <c r="W508" s="28"/>
      <c r="X508" s="28"/>
      <c r="Y508" s="28"/>
      <c r="Z508" s="28"/>
    </row>
    <row r="509" spans="1:26" ht="14">
      <c r="A509" s="28"/>
      <c r="B509" s="28"/>
      <c r="C509" s="5"/>
      <c r="D509" s="28"/>
      <c r="E509" s="28"/>
      <c r="F509" s="28"/>
      <c r="G509" s="28"/>
      <c r="H509" s="28"/>
      <c r="I509" s="20"/>
      <c r="J509" s="28"/>
      <c r="K509" s="28"/>
      <c r="L509" s="28"/>
      <c r="M509" s="28"/>
      <c r="N509" s="28"/>
      <c r="O509" s="28"/>
      <c r="P509" s="28"/>
      <c r="Q509" s="28"/>
      <c r="R509" s="28"/>
      <c r="S509" s="28"/>
      <c r="T509" s="28"/>
      <c r="U509" s="28"/>
      <c r="V509" s="28"/>
      <c r="W509" s="28"/>
      <c r="X509" s="28"/>
      <c r="Y509" s="28"/>
      <c r="Z509" s="28"/>
    </row>
    <row r="510" spans="1:26" ht="14">
      <c r="A510" s="28"/>
      <c r="B510" s="28"/>
      <c r="C510" s="5"/>
      <c r="D510" s="28"/>
      <c r="E510" s="28"/>
      <c r="F510" s="28"/>
      <c r="G510" s="28"/>
      <c r="H510" s="28"/>
      <c r="I510" s="20"/>
      <c r="J510" s="28"/>
      <c r="K510" s="28"/>
      <c r="L510" s="28"/>
      <c r="M510" s="28"/>
      <c r="N510" s="28"/>
      <c r="O510" s="28"/>
      <c r="P510" s="28"/>
      <c r="Q510" s="28"/>
      <c r="R510" s="28"/>
      <c r="S510" s="28"/>
      <c r="T510" s="28"/>
      <c r="U510" s="28"/>
      <c r="V510" s="28"/>
      <c r="W510" s="28"/>
      <c r="X510" s="28"/>
      <c r="Y510" s="28"/>
      <c r="Z510" s="28"/>
    </row>
    <row r="511" spans="1:26" ht="14">
      <c r="A511" s="28"/>
      <c r="B511" s="28"/>
      <c r="C511" s="5"/>
      <c r="D511" s="28"/>
      <c r="E511" s="28"/>
      <c r="F511" s="28"/>
      <c r="G511" s="28"/>
      <c r="H511" s="28"/>
      <c r="I511" s="20"/>
      <c r="J511" s="28"/>
      <c r="K511" s="28"/>
      <c r="L511" s="28"/>
      <c r="M511" s="28"/>
      <c r="N511" s="28"/>
      <c r="O511" s="28"/>
      <c r="P511" s="28"/>
      <c r="Q511" s="28"/>
      <c r="R511" s="28"/>
      <c r="S511" s="28"/>
      <c r="T511" s="28"/>
      <c r="U511" s="28"/>
      <c r="V511" s="28"/>
      <c r="W511" s="28"/>
      <c r="X511" s="28"/>
      <c r="Y511" s="28"/>
      <c r="Z511" s="28"/>
    </row>
    <row r="512" spans="1:26" ht="14">
      <c r="A512" s="28"/>
      <c r="B512" s="28"/>
      <c r="C512" s="5"/>
      <c r="D512" s="28"/>
      <c r="E512" s="28"/>
      <c r="F512" s="28"/>
      <c r="G512" s="28"/>
      <c r="H512" s="28"/>
      <c r="I512" s="20"/>
      <c r="J512" s="28"/>
      <c r="K512" s="28"/>
      <c r="L512" s="28"/>
      <c r="M512" s="28"/>
      <c r="N512" s="28"/>
      <c r="O512" s="28"/>
      <c r="P512" s="28"/>
      <c r="Q512" s="28"/>
      <c r="R512" s="28"/>
      <c r="S512" s="28"/>
      <c r="T512" s="28"/>
      <c r="U512" s="28"/>
      <c r="V512" s="28"/>
      <c r="W512" s="28"/>
      <c r="X512" s="28"/>
      <c r="Y512" s="28"/>
      <c r="Z512" s="28"/>
    </row>
    <row r="513" spans="1:26" ht="14">
      <c r="A513" s="28"/>
      <c r="B513" s="28"/>
      <c r="C513" s="5"/>
      <c r="D513" s="28"/>
      <c r="E513" s="28"/>
      <c r="F513" s="28"/>
      <c r="G513" s="28"/>
      <c r="H513" s="28"/>
      <c r="I513" s="20"/>
      <c r="J513" s="28"/>
      <c r="K513" s="28"/>
      <c r="L513" s="28"/>
      <c r="M513" s="28"/>
      <c r="N513" s="28"/>
      <c r="O513" s="28"/>
      <c r="P513" s="28"/>
      <c r="Q513" s="28"/>
      <c r="R513" s="28"/>
      <c r="S513" s="28"/>
      <c r="T513" s="28"/>
      <c r="U513" s="28"/>
      <c r="V513" s="28"/>
      <c r="W513" s="28"/>
      <c r="X513" s="28"/>
      <c r="Y513" s="28"/>
      <c r="Z513" s="28"/>
    </row>
    <row r="514" spans="1:26" ht="14">
      <c r="A514" s="28"/>
      <c r="B514" s="28"/>
      <c r="C514" s="5"/>
      <c r="D514" s="28"/>
      <c r="E514" s="28"/>
      <c r="F514" s="28"/>
      <c r="G514" s="28"/>
      <c r="H514" s="28"/>
      <c r="I514" s="20"/>
      <c r="J514" s="28"/>
      <c r="K514" s="28"/>
      <c r="L514" s="28"/>
      <c r="M514" s="28"/>
      <c r="N514" s="28"/>
      <c r="O514" s="28"/>
      <c r="P514" s="28"/>
      <c r="Q514" s="28"/>
      <c r="R514" s="28"/>
      <c r="S514" s="28"/>
      <c r="T514" s="28"/>
      <c r="U514" s="28"/>
      <c r="V514" s="28"/>
      <c r="W514" s="28"/>
      <c r="X514" s="28"/>
      <c r="Y514" s="28"/>
      <c r="Z514" s="28"/>
    </row>
    <row r="515" spans="1:26" ht="14">
      <c r="A515" s="28"/>
      <c r="B515" s="28"/>
      <c r="C515" s="5"/>
      <c r="D515" s="28"/>
      <c r="E515" s="28"/>
      <c r="F515" s="28"/>
      <c r="G515" s="28"/>
      <c r="H515" s="28"/>
      <c r="I515" s="20"/>
      <c r="J515" s="28"/>
      <c r="K515" s="28"/>
      <c r="L515" s="28"/>
      <c r="M515" s="28"/>
      <c r="N515" s="28"/>
      <c r="O515" s="28"/>
      <c r="P515" s="28"/>
      <c r="Q515" s="28"/>
      <c r="R515" s="28"/>
      <c r="S515" s="28"/>
      <c r="T515" s="28"/>
      <c r="U515" s="28"/>
      <c r="V515" s="28"/>
      <c r="W515" s="28"/>
      <c r="X515" s="28"/>
      <c r="Y515" s="28"/>
      <c r="Z515" s="28"/>
    </row>
    <row r="516" spans="1:26" ht="14">
      <c r="A516" s="28"/>
      <c r="B516" s="28"/>
      <c r="C516" s="5"/>
      <c r="D516" s="28"/>
      <c r="E516" s="28"/>
      <c r="F516" s="28"/>
      <c r="G516" s="28"/>
      <c r="H516" s="28"/>
      <c r="I516" s="20"/>
      <c r="J516" s="28"/>
      <c r="K516" s="28"/>
      <c r="L516" s="28"/>
      <c r="M516" s="28"/>
      <c r="N516" s="28"/>
      <c r="O516" s="28"/>
      <c r="P516" s="28"/>
      <c r="Q516" s="28"/>
      <c r="R516" s="28"/>
      <c r="S516" s="28"/>
      <c r="T516" s="28"/>
      <c r="U516" s="28"/>
      <c r="V516" s="28"/>
      <c r="W516" s="28"/>
      <c r="X516" s="28"/>
      <c r="Y516" s="28"/>
      <c r="Z516" s="28"/>
    </row>
    <row r="517" spans="1:26" ht="14">
      <c r="A517" s="28"/>
      <c r="B517" s="28"/>
      <c r="C517" s="5"/>
      <c r="D517" s="28"/>
      <c r="E517" s="28"/>
      <c r="F517" s="28"/>
      <c r="G517" s="28"/>
      <c r="H517" s="28"/>
      <c r="I517" s="20"/>
      <c r="J517" s="28"/>
      <c r="K517" s="28"/>
      <c r="L517" s="28"/>
      <c r="M517" s="28"/>
      <c r="N517" s="28"/>
      <c r="O517" s="28"/>
      <c r="P517" s="28"/>
      <c r="Q517" s="28"/>
      <c r="R517" s="28"/>
      <c r="S517" s="28"/>
      <c r="T517" s="28"/>
      <c r="U517" s="28"/>
      <c r="V517" s="28"/>
      <c r="W517" s="28"/>
      <c r="X517" s="28"/>
      <c r="Y517" s="28"/>
      <c r="Z517" s="28"/>
    </row>
    <row r="518" spans="1:26" ht="14">
      <c r="A518" s="28"/>
      <c r="B518" s="28"/>
      <c r="C518" s="5"/>
      <c r="D518" s="28"/>
      <c r="E518" s="28"/>
      <c r="F518" s="28"/>
      <c r="G518" s="28"/>
      <c r="H518" s="28"/>
      <c r="I518" s="20"/>
      <c r="J518" s="28"/>
      <c r="K518" s="28"/>
      <c r="L518" s="28"/>
      <c r="M518" s="28"/>
      <c r="N518" s="28"/>
      <c r="O518" s="28"/>
      <c r="P518" s="28"/>
      <c r="Q518" s="28"/>
      <c r="R518" s="28"/>
      <c r="S518" s="28"/>
      <c r="T518" s="28"/>
      <c r="U518" s="28"/>
      <c r="V518" s="28"/>
      <c r="W518" s="28"/>
      <c r="X518" s="28"/>
      <c r="Y518" s="28"/>
      <c r="Z518" s="28"/>
    </row>
    <row r="519" spans="1:26" ht="14">
      <c r="A519" s="28"/>
      <c r="B519" s="28"/>
      <c r="C519" s="5"/>
      <c r="D519" s="28"/>
      <c r="E519" s="28"/>
      <c r="F519" s="28"/>
      <c r="G519" s="28"/>
      <c r="H519" s="28"/>
      <c r="I519" s="20"/>
      <c r="J519" s="28"/>
      <c r="K519" s="28"/>
      <c r="L519" s="28"/>
      <c r="M519" s="28"/>
      <c r="N519" s="28"/>
      <c r="O519" s="28"/>
      <c r="P519" s="28"/>
      <c r="Q519" s="28"/>
      <c r="R519" s="28"/>
      <c r="S519" s="28"/>
      <c r="T519" s="28"/>
      <c r="U519" s="28"/>
      <c r="V519" s="28"/>
      <c r="W519" s="28"/>
      <c r="X519" s="28"/>
      <c r="Y519" s="28"/>
      <c r="Z519" s="28"/>
    </row>
    <row r="520" spans="1:26" ht="14">
      <c r="A520" s="28"/>
      <c r="B520" s="28"/>
      <c r="C520" s="5"/>
      <c r="D520" s="28"/>
      <c r="E520" s="28"/>
      <c r="F520" s="28"/>
      <c r="G520" s="28"/>
      <c r="H520" s="28"/>
      <c r="I520" s="20"/>
      <c r="J520" s="28"/>
      <c r="K520" s="28"/>
      <c r="L520" s="28"/>
      <c r="M520" s="28"/>
      <c r="N520" s="28"/>
      <c r="O520" s="28"/>
      <c r="P520" s="28"/>
      <c r="Q520" s="28"/>
      <c r="R520" s="28"/>
      <c r="S520" s="28"/>
      <c r="T520" s="28"/>
      <c r="U520" s="28"/>
      <c r="V520" s="28"/>
      <c r="W520" s="28"/>
      <c r="X520" s="28"/>
      <c r="Y520" s="28"/>
      <c r="Z520" s="28"/>
    </row>
    <row r="521" spans="1:26" ht="14">
      <c r="A521" s="28"/>
      <c r="B521" s="28"/>
      <c r="C521" s="5"/>
      <c r="D521" s="28"/>
      <c r="E521" s="28"/>
      <c r="F521" s="28"/>
      <c r="G521" s="28"/>
      <c r="H521" s="28"/>
      <c r="I521" s="20"/>
      <c r="J521" s="28"/>
      <c r="K521" s="28"/>
      <c r="L521" s="28"/>
      <c r="M521" s="28"/>
      <c r="N521" s="28"/>
      <c r="O521" s="28"/>
      <c r="P521" s="28"/>
      <c r="Q521" s="28"/>
      <c r="R521" s="28"/>
      <c r="S521" s="28"/>
      <c r="T521" s="28"/>
      <c r="U521" s="28"/>
      <c r="V521" s="28"/>
      <c r="W521" s="28"/>
      <c r="X521" s="28"/>
      <c r="Y521" s="28"/>
      <c r="Z521" s="28"/>
    </row>
    <row r="522" spans="1:26" ht="14">
      <c r="A522" s="28"/>
      <c r="B522" s="28"/>
      <c r="C522" s="5"/>
      <c r="D522" s="28"/>
      <c r="E522" s="28"/>
      <c r="F522" s="28"/>
      <c r="G522" s="28"/>
      <c r="H522" s="28"/>
      <c r="I522" s="20"/>
      <c r="J522" s="28"/>
      <c r="K522" s="28"/>
      <c r="L522" s="28"/>
      <c r="M522" s="28"/>
      <c r="N522" s="28"/>
      <c r="O522" s="28"/>
      <c r="P522" s="28"/>
      <c r="Q522" s="28"/>
      <c r="R522" s="28"/>
      <c r="S522" s="28"/>
      <c r="T522" s="28"/>
      <c r="U522" s="28"/>
      <c r="V522" s="28"/>
      <c r="W522" s="28"/>
      <c r="X522" s="28"/>
      <c r="Y522" s="28"/>
      <c r="Z522" s="28"/>
    </row>
    <row r="523" spans="1:26" ht="14">
      <c r="A523" s="28"/>
      <c r="B523" s="28"/>
      <c r="C523" s="5"/>
      <c r="D523" s="28"/>
      <c r="E523" s="28"/>
      <c r="F523" s="28"/>
      <c r="G523" s="28"/>
      <c r="H523" s="28"/>
      <c r="I523" s="20"/>
      <c r="J523" s="28"/>
      <c r="K523" s="28"/>
      <c r="L523" s="28"/>
      <c r="M523" s="28"/>
      <c r="N523" s="28"/>
      <c r="O523" s="28"/>
      <c r="P523" s="28"/>
      <c r="Q523" s="28"/>
      <c r="R523" s="28"/>
      <c r="S523" s="28"/>
      <c r="T523" s="28"/>
      <c r="U523" s="28"/>
      <c r="V523" s="28"/>
      <c r="W523" s="28"/>
      <c r="X523" s="28"/>
      <c r="Y523" s="28"/>
      <c r="Z523" s="28"/>
    </row>
    <row r="524" spans="1:26" ht="14">
      <c r="A524" s="28"/>
      <c r="B524" s="28"/>
      <c r="C524" s="5"/>
      <c r="D524" s="28"/>
      <c r="E524" s="28"/>
      <c r="F524" s="28"/>
      <c r="G524" s="28"/>
      <c r="H524" s="28"/>
      <c r="I524" s="20"/>
      <c r="J524" s="28"/>
      <c r="K524" s="28"/>
      <c r="L524" s="28"/>
      <c r="M524" s="28"/>
      <c r="N524" s="28"/>
      <c r="O524" s="28"/>
      <c r="P524" s="28"/>
      <c r="Q524" s="28"/>
      <c r="R524" s="28"/>
      <c r="S524" s="28"/>
      <c r="T524" s="28"/>
      <c r="U524" s="28"/>
      <c r="V524" s="28"/>
      <c r="W524" s="28"/>
      <c r="X524" s="28"/>
      <c r="Y524" s="28"/>
      <c r="Z524" s="28"/>
    </row>
    <row r="525" spans="1:26" ht="14">
      <c r="A525" s="28"/>
      <c r="B525" s="28"/>
      <c r="C525" s="5"/>
      <c r="D525" s="28"/>
      <c r="E525" s="28"/>
      <c r="F525" s="28"/>
      <c r="G525" s="28"/>
      <c r="H525" s="28"/>
      <c r="I525" s="20"/>
      <c r="J525" s="28"/>
      <c r="K525" s="28"/>
      <c r="L525" s="28"/>
      <c r="M525" s="28"/>
      <c r="N525" s="28"/>
      <c r="O525" s="28"/>
      <c r="P525" s="28"/>
      <c r="Q525" s="28"/>
      <c r="R525" s="28"/>
      <c r="S525" s="28"/>
      <c r="T525" s="28"/>
      <c r="U525" s="28"/>
      <c r="V525" s="28"/>
      <c r="W525" s="28"/>
      <c r="X525" s="28"/>
      <c r="Y525" s="28"/>
      <c r="Z525" s="28"/>
    </row>
    <row r="526" spans="1:26" ht="14">
      <c r="A526" s="28"/>
      <c r="B526" s="28"/>
      <c r="C526" s="5"/>
      <c r="D526" s="28"/>
      <c r="E526" s="28"/>
      <c r="F526" s="28"/>
      <c r="G526" s="28"/>
      <c r="H526" s="28"/>
      <c r="I526" s="20"/>
      <c r="J526" s="28"/>
      <c r="K526" s="28"/>
      <c r="L526" s="28"/>
      <c r="M526" s="28"/>
      <c r="N526" s="28"/>
      <c r="O526" s="28"/>
      <c r="P526" s="28"/>
      <c r="Q526" s="28"/>
      <c r="R526" s="28"/>
      <c r="S526" s="28"/>
      <c r="T526" s="28"/>
      <c r="U526" s="28"/>
      <c r="V526" s="28"/>
      <c r="W526" s="28"/>
      <c r="X526" s="28"/>
      <c r="Y526" s="28"/>
      <c r="Z526" s="28"/>
    </row>
    <row r="527" spans="1:26" ht="14">
      <c r="A527" s="28"/>
      <c r="B527" s="28"/>
      <c r="C527" s="5"/>
      <c r="D527" s="28"/>
      <c r="E527" s="28"/>
      <c r="F527" s="28"/>
      <c r="G527" s="28"/>
      <c r="H527" s="28"/>
      <c r="I527" s="20"/>
      <c r="J527" s="28"/>
      <c r="K527" s="28"/>
      <c r="L527" s="28"/>
      <c r="M527" s="28"/>
      <c r="N527" s="28"/>
      <c r="O527" s="28"/>
      <c r="P527" s="28"/>
      <c r="Q527" s="28"/>
      <c r="R527" s="28"/>
      <c r="S527" s="28"/>
      <c r="T527" s="28"/>
      <c r="U527" s="28"/>
      <c r="V527" s="28"/>
      <c r="W527" s="28"/>
      <c r="X527" s="28"/>
      <c r="Y527" s="28"/>
      <c r="Z527" s="28"/>
    </row>
    <row r="528" spans="1:26" ht="14">
      <c r="A528" s="28"/>
      <c r="B528" s="28"/>
      <c r="C528" s="5"/>
      <c r="D528" s="28"/>
      <c r="E528" s="28"/>
      <c r="F528" s="28"/>
      <c r="G528" s="28"/>
      <c r="H528" s="28"/>
      <c r="I528" s="20"/>
      <c r="J528" s="28"/>
      <c r="K528" s="28"/>
      <c r="L528" s="28"/>
      <c r="M528" s="28"/>
      <c r="N528" s="28"/>
      <c r="O528" s="28"/>
      <c r="P528" s="28"/>
      <c r="Q528" s="28"/>
      <c r="R528" s="28"/>
      <c r="S528" s="28"/>
      <c r="T528" s="28"/>
      <c r="U528" s="28"/>
      <c r="V528" s="28"/>
      <c r="W528" s="28"/>
      <c r="X528" s="28"/>
      <c r="Y528" s="28"/>
      <c r="Z528" s="28"/>
    </row>
    <row r="529" spans="1:26" ht="14">
      <c r="A529" s="28"/>
      <c r="B529" s="28"/>
      <c r="C529" s="5"/>
      <c r="D529" s="28"/>
      <c r="E529" s="28"/>
      <c r="F529" s="28"/>
      <c r="G529" s="28"/>
      <c r="H529" s="28"/>
      <c r="I529" s="20"/>
      <c r="J529" s="28"/>
      <c r="K529" s="28"/>
      <c r="L529" s="28"/>
      <c r="M529" s="28"/>
      <c r="N529" s="28"/>
      <c r="O529" s="28"/>
      <c r="P529" s="28"/>
      <c r="Q529" s="28"/>
      <c r="R529" s="28"/>
      <c r="S529" s="28"/>
      <c r="T529" s="28"/>
      <c r="U529" s="28"/>
      <c r="V529" s="28"/>
      <c r="W529" s="28"/>
      <c r="X529" s="28"/>
      <c r="Y529" s="28"/>
      <c r="Z529" s="28"/>
    </row>
    <row r="530" spans="1:26" ht="14">
      <c r="A530" s="28"/>
      <c r="B530" s="28"/>
      <c r="C530" s="5"/>
      <c r="D530" s="28"/>
      <c r="E530" s="28"/>
      <c r="F530" s="28"/>
      <c r="G530" s="28"/>
      <c r="H530" s="28"/>
      <c r="I530" s="20"/>
      <c r="J530" s="28"/>
      <c r="K530" s="28"/>
      <c r="L530" s="28"/>
      <c r="M530" s="28"/>
      <c r="N530" s="28"/>
      <c r="O530" s="28"/>
      <c r="P530" s="28"/>
      <c r="Q530" s="28"/>
      <c r="R530" s="28"/>
      <c r="S530" s="28"/>
      <c r="T530" s="28"/>
      <c r="U530" s="28"/>
      <c r="V530" s="28"/>
      <c r="W530" s="28"/>
      <c r="X530" s="28"/>
      <c r="Y530" s="28"/>
      <c r="Z530" s="28"/>
    </row>
    <row r="531" spans="1:26" ht="14">
      <c r="A531" s="28"/>
      <c r="B531" s="28"/>
      <c r="C531" s="5"/>
      <c r="D531" s="28"/>
      <c r="E531" s="28"/>
      <c r="F531" s="28"/>
      <c r="G531" s="28"/>
      <c r="H531" s="28"/>
      <c r="I531" s="20"/>
      <c r="J531" s="28"/>
      <c r="K531" s="28"/>
      <c r="L531" s="28"/>
      <c r="M531" s="28"/>
      <c r="N531" s="28"/>
      <c r="O531" s="28"/>
      <c r="P531" s="28"/>
      <c r="Q531" s="28"/>
      <c r="R531" s="28"/>
      <c r="S531" s="28"/>
      <c r="T531" s="28"/>
      <c r="U531" s="28"/>
      <c r="V531" s="28"/>
      <c r="W531" s="28"/>
      <c r="X531" s="28"/>
      <c r="Y531" s="28"/>
      <c r="Z531" s="28"/>
    </row>
    <row r="532" spans="1:26" ht="14">
      <c r="A532" s="28"/>
      <c r="B532" s="28"/>
      <c r="C532" s="5"/>
      <c r="D532" s="28"/>
      <c r="E532" s="28"/>
      <c r="F532" s="28"/>
      <c r="G532" s="28"/>
      <c r="H532" s="28"/>
      <c r="I532" s="20"/>
      <c r="J532" s="28"/>
      <c r="K532" s="28"/>
      <c r="L532" s="28"/>
      <c r="M532" s="28"/>
      <c r="N532" s="28"/>
      <c r="O532" s="28"/>
      <c r="P532" s="28"/>
      <c r="Q532" s="28"/>
      <c r="R532" s="28"/>
      <c r="S532" s="28"/>
      <c r="T532" s="28"/>
      <c r="U532" s="28"/>
      <c r="V532" s="28"/>
      <c r="W532" s="28"/>
      <c r="X532" s="28"/>
      <c r="Y532" s="28"/>
      <c r="Z532" s="28"/>
    </row>
    <row r="533" spans="1:26" ht="14">
      <c r="A533" s="28"/>
      <c r="B533" s="28"/>
      <c r="C533" s="5"/>
      <c r="D533" s="28"/>
      <c r="E533" s="28"/>
      <c r="F533" s="28"/>
      <c r="G533" s="28"/>
      <c r="H533" s="28"/>
      <c r="I533" s="20"/>
      <c r="J533" s="28"/>
      <c r="K533" s="28"/>
      <c r="L533" s="28"/>
      <c r="M533" s="28"/>
      <c r="N533" s="28"/>
      <c r="O533" s="28"/>
      <c r="P533" s="28"/>
      <c r="Q533" s="28"/>
      <c r="R533" s="28"/>
      <c r="S533" s="28"/>
      <c r="T533" s="28"/>
      <c r="U533" s="28"/>
      <c r="V533" s="28"/>
      <c r="W533" s="28"/>
      <c r="X533" s="28"/>
      <c r="Y533" s="28"/>
      <c r="Z533" s="28"/>
    </row>
    <row r="534" spans="1:26" ht="14">
      <c r="A534" s="28"/>
      <c r="B534" s="28"/>
      <c r="C534" s="5"/>
      <c r="D534" s="28"/>
      <c r="E534" s="28"/>
      <c r="F534" s="28"/>
      <c r="G534" s="28"/>
      <c r="H534" s="28"/>
      <c r="I534" s="20"/>
      <c r="J534" s="28"/>
      <c r="K534" s="28"/>
      <c r="L534" s="28"/>
      <c r="M534" s="28"/>
      <c r="N534" s="28"/>
      <c r="O534" s="28"/>
      <c r="P534" s="28"/>
      <c r="Q534" s="28"/>
      <c r="R534" s="28"/>
      <c r="S534" s="28"/>
      <c r="T534" s="28"/>
      <c r="U534" s="28"/>
      <c r="V534" s="28"/>
      <c r="W534" s="28"/>
      <c r="X534" s="28"/>
      <c r="Y534" s="28"/>
      <c r="Z534" s="28"/>
    </row>
    <row r="535" spans="1:26" ht="14">
      <c r="A535" s="28"/>
      <c r="B535" s="28"/>
      <c r="C535" s="5"/>
      <c r="D535" s="28"/>
      <c r="E535" s="28"/>
      <c r="F535" s="28"/>
      <c r="G535" s="28"/>
      <c r="H535" s="28"/>
      <c r="I535" s="20"/>
      <c r="J535" s="28"/>
      <c r="K535" s="28"/>
      <c r="L535" s="28"/>
      <c r="M535" s="28"/>
      <c r="N535" s="28"/>
      <c r="O535" s="28"/>
      <c r="P535" s="28"/>
      <c r="Q535" s="28"/>
      <c r="R535" s="28"/>
      <c r="S535" s="28"/>
      <c r="T535" s="28"/>
      <c r="U535" s="28"/>
      <c r="V535" s="28"/>
      <c r="W535" s="28"/>
      <c r="X535" s="28"/>
      <c r="Y535" s="28"/>
      <c r="Z535" s="28"/>
    </row>
    <row r="536" spans="1:26" ht="14">
      <c r="A536" s="28"/>
      <c r="B536" s="28"/>
      <c r="C536" s="5"/>
      <c r="D536" s="28"/>
      <c r="E536" s="28"/>
      <c r="F536" s="28"/>
      <c r="G536" s="28"/>
      <c r="H536" s="28"/>
      <c r="I536" s="20"/>
      <c r="J536" s="28"/>
      <c r="K536" s="28"/>
      <c r="L536" s="28"/>
      <c r="M536" s="28"/>
      <c r="N536" s="28"/>
      <c r="O536" s="28"/>
      <c r="P536" s="28"/>
      <c r="Q536" s="28"/>
      <c r="R536" s="28"/>
      <c r="S536" s="28"/>
      <c r="T536" s="28"/>
      <c r="U536" s="28"/>
      <c r="V536" s="28"/>
      <c r="W536" s="28"/>
      <c r="X536" s="28"/>
      <c r="Y536" s="28"/>
      <c r="Z536" s="28"/>
    </row>
    <row r="537" spans="1:26" ht="14">
      <c r="A537" s="28"/>
      <c r="B537" s="28"/>
      <c r="C537" s="5"/>
      <c r="D537" s="28"/>
      <c r="E537" s="28"/>
      <c r="F537" s="28"/>
      <c r="G537" s="28"/>
      <c r="H537" s="28"/>
      <c r="I537" s="20"/>
      <c r="J537" s="28"/>
      <c r="K537" s="28"/>
      <c r="L537" s="28"/>
      <c r="M537" s="28"/>
      <c r="N537" s="28"/>
      <c r="O537" s="28"/>
      <c r="P537" s="28"/>
      <c r="Q537" s="28"/>
      <c r="R537" s="28"/>
      <c r="S537" s="28"/>
      <c r="T537" s="28"/>
      <c r="U537" s="28"/>
      <c r="V537" s="28"/>
      <c r="W537" s="28"/>
      <c r="X537" s="28"/>
      <c r="Y537" s="28"/>
      <c r="Z537" s="28"/>
    </row>
    <row r="538" spans="1:26" ht="14">
      <c r="A538" s="28"/>
      <c r="B538" s="28"/>
      <c r="C538" s="5"/>
      <c r="D538" s="28"/>
      <c r="E538" s="28"/>
      <c r="F538" s="28"/>
      <c r="G538" s="28"/>
      <c r="H538" s="28"/>
      <c r="I538" s="20"/>
      <c r="J538" s="28"/>
      <c r="K538" s="28"/>
      <c r="L538" s="28"/>
      <c r="M538" s="28"/>
      <c r="N538" s="28"/>
      <c r="O538" s="28"/>
      <c r="P538" s="28"/>
      <c r="Q538" s="28"/>
      <c r="R538" s="28"/>
      <c r="S538" s="28"/>
      <c r="T538" s="28"/>
      <c r="U538" s="28"/>
      <c r="V538" s="28"/>
      <c r="W538" s="28"/>
      <c r="X538" s="28"/>
      <c r="Y538" s="28"/>
      <c r="Z538" s="28"/>
    </row>
    <row r="539" spans="1:26" ht="14">
      <c r="A539" s="28"/>
      <c r="B539" s="28"/>
      <c r="C539" s="5"/>
      <c r="D539" s="28"/>
      <c r="E539" s="28"/>
      <c r="F539" s="28"/>
      <c r="G539" s="28"/>
      <c r="H539" s="28"/>
      <c r="I539" s="20"/>
      <c r="J539" s="28"/>
      <c r="K539" s="28"/>
      <c r="L539" s="28"/>
      <c r="M539" s="28"/>
      <c r="N539" s="28"/>
      <c r="O539" s="28"/>
      <c r="P539" s="28"/>
      <c r="Q539" s="28"/>
      <c r="R539" s="28"/>
      <c r="S539" s="28"/>
      <c r="T539" s="28"/>
      <c r="U539" s="28"/>
      <c r="V539" s="28"/>
      <c r="W539" s="28"/>
      <c r="X539" s="28"/>
      <c r="Y539" s="28"/>
      <c r="Z539" s="28"/>
    </row>
    <row r="540" spans="1:26" ht="14">
      <c r="A540" s="28"/>
      <c r="B540" s="28"/>
      <c r="C540" s="5"/>
      <c r="D540" s="28"/>
      <c r="E540" s="28"/>
      <c r="F540" s="28"/>
      <c r="G540" s="28"/>
      <c r="H540" s="28"/>
      <c r="I540" s="20"/>
      <c r="J540" s="28"/>
      <c r="K540" s="28"/>
      <c r="L540" s="28"/>
      <c r="M540" s="28"/>
      <c r="N540" s="28"/>
      <c r="O540" s="28"/>
      <c r="P540" s="28"/>
      <c r="Q540" s="28"/>
      <c r="R540" s="28"/>
      <c r="S540" s="28"/>
      <c r="T540" s="28"/>
      <c r="U540" s="28"/>
      <c r="V540" s="28"/>
      <c r="W540" s="28"/>
      <c r="X540" s="28"/>
      <c r="Y540" s="28"/>
      <c r="Z540" s="28"/>
    </row>
    <row r="541" spans="1:26" ht="14">
      <c r="A541" s="28"/>
      <c r="B541" s="28"/>
      <c r="C541" s="5"/>
      <c r="D541" s="28"/>
      <c r="E541" s="28"/>
      <c r="F541" s="28"/>
      <c r="G541" s="28"/>
      <c r="H541" s="28"/>
      <c r="I541" s="20"/>
      <c r="J541" s="28"/>
      <c r="K541" s="28"/>
      <c r="L541" s="28"/>
      <c r="M541" s="28"/>
      <c r="N541" s="28"/>
      <c r="O541" s="28"/>
      <c r="P541" s="28"/>
      <c r="Q541" s="28"/>
      <c r="R541" s="28"/>
      <c r="S541" s="28"/>
      <c r="T541" s="28"/>
      <c r="U541" s="28"/>
      <c r="V541" s="28"/>
      <c r="W541" s="28"/>
      <c r="X541" s="28"/>
      <c r="Y541" s="28"/>
      <c r="Z541" s="28"/>
    </row>
    <row r="542" spans="1:26" ht="14">
      <c r="A542" s="28"/>
      <c r="B542" s="28"/>
      <c r="C542" s="5"/>
      <c r="D542" s="28"/>
      <c r="E542" s="28"/>
      <c r="F542" s="28"/>
      <c r="G542" s="28"/>
      <c r="H542" s="28"/>
      <c r="I542" s="20"/>
      <c r="J542" s="28"/>
      <c r="K542" s="28"/>
      <c r="L542" s="28"/>
      <c r="M542" s="28"/>
      <c r="N542" s="28"/>
      <c r="O542" s="28"/>
      <c r="P542" s="28"/>
      <c r="Q542" s="28"/>
      <c r="R542" s="28"/>
      <c r="S542" s="28"/>
      <c r="T542" s="28"/>
      <c r="U542" s="28"/>
      <c r="V542" s="28"/>
      <c r="W542" s="28"/>
      <c r="X542" s="28"/>
      <c r="Y542" s="28"/>
      <c r="Z542" s="28"/>
    </row>
    <row r="543" spans="1:26" ht="14">
      <c r="A543" s="28"/>
      <c r="B543" s="28"/>
      <c r="C543" s="5"/>
      <c r="D543" s="28"/>
      <c r="E543" s="28"/>
      <c r="F543" s="28"/>
      <c r="G543" s="28"/>
      <c r="H543" s="28"/>
      <c r="I543" s="20"/>
      <c r="J543" s="28"/>
      <c r="K543" s="28"/>
      <c r="L543" s="28"/>
      <c r="M543" s="28"/>
      <c r="N543" s="28"/>
      <c r="O543" s="28"/>
      <c r="P543" s="28"/>
      <c r="Q543" s="28"/>
      <c r="R543" s="28"/>
      <c r="S543" s="28"/>
      <c r="T543" s="28"/>
      <c r="U543" s="28"/>
      <c r="V543" s="28"/>
      <c r="W543" s="28"/>
      <c r="X543" s="28"/>
      <c r="Y543" s="28"/>
      <c r="Z543" s="28"/>
    </row>
    <row r="544" spans="1:26" ht="14">
      <c r="A544" s="28"/>
      <c r="B544" s="28"/>
      <c r="C544" s="5"/>
      <c r="D544" s="28"/>
      <c r="E544" s="28"/>
      <c r="F544" s="28"/>
      <c r="G544" s="28"/>
      <c r="H544" s="28"/>
      <c r="I544" s="20"/>
      <c r="J544" s="28"/>
      <c r="K544" s="28"/>
      <c r="L544" s="28"/>
      <c r="M544" s="28"/>
      <c r="N544" s="28"/>
      <c r="O544" s="28"/>
      <c r="P544" s="28"/>
      <c r="Q544" s="28"/>
      <c r="R544" s="28"/>
      <c r="S544" s="28"/>
      <c r="T544" s="28"/>
      <c r="U544" s="28"/>
      <c r="V544" s="28"/>
      <c r="W544" s="28"/>
      <c r="X544" s="28"/>
      <c r="Y544" s="28"/>
      <c r="Z544" s="28"/>
    </row>
    <row r="545" spans="1:26" ht="14">
      <c r="A545" s="28"/>
      <c r="B545" s="28"/>
      <c r="C545" s="5"/>
      <c r="D545" s="28"/>
      <c r="E545" s="28"/>
      <c r="F545" s="28"/>
      <c r="G545" s="28"/>
      <c r="H545" s="28"/>
      <c r="I545" s="20"/>
      <c r="J545" s="28"/>
      <c r="K545" s="28"/>
      <c r="L545" s="28"/>
      <c r="M545" s="28"/>
      <c r="N545" s="28"/>
      <c r="O545" s="28"/>
      <c r="P545" s="28"/>
      <c r="Q545" s="28"/>
      <c r="R545" s="28"/>
      <c r="S545" s="28"/>
      <c r="T545" s="28"/>
      <c r="U545" s="28"/>
      <c r="V545" s="28"/>
      <c r="W545" s="28"/>
      <c r="X545" s="28"/>
      <c r="Y545" s="28"/>
      <c r="Z545" s="28"/>
    </row>
    <row r="546" spans="1:26" ht="14">
      <c r="A546" s="28"/>
      <c r="B546" s="28"/>
      <c r="C546" s="5"/>
      <c r="D546" s="28"/>
      <c r="E546" s="28"/>
      <c r="F546" s="28"/>
      <c r="G546" s="28"/>
      <c r="H546" s="28"/>
      <c r="I546" s="20"/>
      <c r="J546" s="28"/>
      <c r="K546" s="28"/>
      <c r="L546" s="28"/>
      <c r="M546" s="28"/>
      <c r="N546" s="28"/>
      <c r="O546" s="28"/>
      <c r="P546" s="28"/>
      <c r="Q546" s="28"/>
      <c r="R546" s="28"/>
      <c r="S546" s="28"/>
      <c r="T546" s="28"/>
      <c r="U546" s="28"/>
      <c r="V546" s="28"/>
      <c r="W546" s="28"/>
      <c r="X546" s="28"/>
      <c r="Y546" s="28"/>
      <c r="Z546" s="28"/>
    </row>
    <row r="547" spans="1:26" ht="14">
      <c r="A547" s="28"/>
      <c r="B547" s="28"/>
      <c r="C547" s="5"/>
      <c r="D547" s="28"/>
      <c r="E547" s="28"/>
      <c r="F547" s="28"/>
      <c r="G547" s="28"/>
      <c r="H547" s="28"/>
      <c r="I547" s="20"/>
      <c r="J547" s="28"/>
      <c r="K547" s="28"/>
      <c r="L547" s="28"/>
      <c r="M547" s="28"/>
      <c r="N547" s="28"/>
      <c r="O547" s="28"/>
      <c r="P547" s="28"/>
      <c r="Q547" s="28"/>
      <c r="R547" s="28"/>
      <c r="S547" s="28"/>
      <c r="T547" s="28"/>
      <c r="U547" s="28"/>
      <c r="V547" s="28"/>
      <c r="W547" s="28"/>
      <c r="X547" s="28"/>
      <c r="Y547" s="28"/>
      <c r="Z547" s="28"/>
    </row>
    <row r="548" spans="1:26" ht="14">
      <c r="A548" s="28"/>
      <c r="B548" s="28"/>
      <c r="C548" s="5"/>
      <c r="D548" s="28"/>
      <c r="E548" s="28"/>
      <c r="F548" s="28"/>
      <c r="G548" s="28"/>
      <c r="H548" s="28"/>
      <c r="I548" s="20"/>
      <c r="J548" s="28"/>
      <c r="K548" s="28"/>
      <c r="L548" s="28"/>
      <c r="M548" s="28"/>
      <c r="N548" s="28"/>
      <c r="O548" s="28"/>
      <c r="P548" s="28"/>
      <c r="Q548" s="28"/>
      <c r="R548" s="28"/>
      <c r="S548" s="28"/>
      <c r="T548" s="28"/>
      <c r="U548" s="28"/>
      <c r="V548" s="28"/>
      <c r="W548" s="28"/>
      <c r="X548" s="28"/>
      <c r="Y548" s="28"/>
      <c r="Z548" s="28"/>
    </row>
    <row r="549" spans="1:26" ht="14">
      <c r="A549" s="28"/>
      <c r="B549" s="28"/>
      <c r="C549" s="5"/>
      <c r="D549" s="28"/>
      <c r="E549" s="28"/>
      <c r="F549" s="28"/>
      <c r="G549" s="28"/>
      <c r="H549" s="28"/>
      <c r="I549" s="20"/>
      <c r="J549" s="28"/>
      <c r="K549" s="28"/>
      <c r="L549" s="28"/>
      <c r="M549" s="28"/>
      <c r="N549" s="28"/>
      <c r="O549" s="28"/>
      <c r="P549" s="28"/>
      <c r="Q549" s="28"/>
      <c r="R549" s="28"/>
      <c r="S549" s="28"/>
      <c r="T549" s="28"/>
      <c r="U549" s="28"/>
      <c r="V549" s="28"/>
      <c r="W549" s="28"/>
      <c r="X549" s="28"/>
      <c r="Y549" s="28"/>
      <c r="Z549" s="28"/>
    </row>
    <row r="550" spans="1:26" ht="14">
      <c r="A550" s="28"/>
      <c r="B550" s="28"/>
      <c r="C550" s="5"/>
      <c r="D550" s="28"/>
      <c r="E550" s="28"/>
      <c r="F550" s="28"/>
      <c r="G550" s="28"/>
      <c r="H550" s="28"/>
      <c r="I550" s="20"/>
      <c r="J550" s="28"/>
      <c r="K550" s="28"/>
      <c r="L550" s="28"/>
      <c r="M550" s="28"/>
      <c r="N550" s="28"/>
      <c r="O550" s="28"/>
      <c r="P550" s="28"/>
      <c r="Q550" s="28"/>
      <c r="R550" s="28"/>
      <c r="S550" s="28"/>
      <c r="T550" s="28"/>
      <c r="U550" s="28"/>
      <c r="V550" s="28"/>
      <c r="W550" s="28"/>
      <c r="X550" s="28"/>
      <c r="Y550" s="28"/>
      <c r="Z550" s="28"/>
    </row>
    <row r="551" spans="1:26" ht="14">
      <c r="A551" s="28"/>
      <c r="B551" s="28"/>
      <c r="C551" s="5"/>
      <c r="D551" s="28"/>
      <c r="E551" s="28"/>
      <c r="F551" s="28"/>
      <c r="G551" s="28"/>
      <c r="H551" s="28"/>
      <c r="I551" s="20"/>
      <c r="J551" s="28"/>
      <c r="K551" s="28"/>
      <c r="L551" s="28"/>
      <c r="M551" s="28"/>
      <c r="N551" s="28"/>
      <c r="O551" s="28"/>
      <c r="P551" s="28"/>
      <c r="Q551" s="28"/>
      <c r="R551" s="28"/>
      <c r="S551" s="28"/>
      <c r="T551" s="28"/>
      <c r="U551" s="28"/>
      <c r="V551" s="28"/>
      <c r="W551" s="28"/>
      <c r="X551" s="28"/>
      <c r="Y551" s="28"/>
      <c r="Z551" s="28"/>
    </row>
    <row r="552" spans="1:26" ht="14">
      <c r="A552" s="28"/>
      <c r="B552" s="28"/>
      <c r="C552" s="5"/>
      <c r="D552" s="28"/>
      <c r="E552" s="28"/>
      <c r="F552" s="28"/>
      <c r="G552" s="28"/>
      <c r="H552" s="28"/>
      <c r="I552" s="20"/>
      <c r="J552" s="28"/>
      <c r="K552" s="28"/>
      <c r="L552" s="28"/>
      <c r="M552" s="28"/>
      <c r="N552" s="28"/>
      <c r="O552" s="28"/>
      <c r="P552" s="28"/>
      <c r="Q552" s="28"/>
      <c r="R552" s="28"/>
      <c r="S552" s="28"/>
      <c r="T552" s="28"/>
      <c r="U552" s="28"/>
      <c r="V552" s="28"/>
      <c r="W552" s="28"/>
      <c r="X552" s="28"/>
      <c r="Y552" s="28"/>
      <c r="Z552" s="28"/>
    </row>
    <row r="553" spans="1:26" ht="14">
      <c r="A553" s="28"/>
      <c r="B553" s="28"/>
      <c r="C553" s="5"/>
      <c r="D553" s="28"/>
      <c r="E553" s="28"/>
      <c r="F553" s="28"/>
      <c r="G553" s="28"/>
      <c r="H553" s="28"/>
      <c r="I553" s="20"/>
      <c r="J553" s="28"/>
      <c r="K553" s="28"/>
      <c r="L553" s="28"/>
      <c r="M553" s="28"/>
      <c r="N553" s="28"/>
      <c r="O553" s="28"/>
      <c r="P553" s="28"/>
      <c r="Q553" s="28"/>
      <c r="R553" s="28"/>
      <c r="S553" s="28"/>
      <c r="T553" s="28"/>
      <c r="U553" s="28"/>
      <c r="V553" s="28"/>
      <c r="W553" s="28"/>
      <c r="X553" s="28"/>
      <c r="Y553" s="28"/>
      <c r="Z553" s="28"/>
    </row>
    <row r="554" spans="1:26" ht="14">
      <c r="A554" s="28"/>
      <c r="B554" s="28"/>
      <c r="C554" s="5"/>
      <c r="D554" s="28"/>
      <c r="E554" s="28"/>
      <c r="F554" s="28"/>
      <c r="G554" s="28"/>
      <c r="H554" s="28"/>
      <c r="I554" s="20"/>
      <c r="J554" s="28"/>
      <c r="K554" s="28"/>
      <c r="L554" s="28"/>
      <c r="M554" s="28"/>
      <c r="N554" s="28"/>
      <c r="O554" s="28"/>
      <c r="P554" s="28"/>
      <c r="Q554" s="28"/>
      <c r="R554" s="28"/>
      <c r="S554" s="28"/>
      <c r="T554" s="28"/>
      <c r="U554" s="28"/>
      <c r="V554" s="28"/>
      <c r="W554" s="28"/>
      <c r="X554" s="28"/>
      <c r="Y554" s="28"/>
      <c r="Z554" s="28"/>
    </row>
    <row r="555" spans="1:26" ht="14">
      <c r="A555" s="28"/>
      <c r="B555" s="28"/>
      <c r="C555" s="5"/>
      <c r="D555" s="28"/>
      <c r="E555" s="28"/>
      <c r="F555" s="28"/>
      <c r="G555" s="28"/>
      <c r="H555" s="28"/>
      <c r="I555" s="20"/>
      <c r="J555" s="28"/>
      <c r="K555" s="28"/>
      <c r="L555" s="28"/>
      <c r="M555" s="28"/>
      <c r="N555" s="28"/>
      <c r="O555" s="28"/>
      <c r="P555" s="28"/>
      <c r="Q555" s="28"/>
      <c r="R555" s="28"/>
      <c r="S555" s="28"/>
      <c r="T555" s="28"/>
      <c r="U555" s="28"/>
      <c r="V555" s="28"/>
      <c r="W555" s="28"/>
      <c r="X555" s="28"/>
      <c r="Y555" s="28"/>
      <c r="Z555" s="28"/>
    </row>
    <row r="556" spans="1:26" ht="14">
      <c r="A556" s="28"/>
      <c r="B556" s="28"/>
      <c r="C556" s="5"/>
      <c r="D556" s="28"/>
      <c r="E556" s="28"/>
      <c r="F556" s="28"/>
      <c r="G556" s="28"/>
      <c r="H556" s="28"/>
      <c r="I556" s="20"/>
      <c r="J556" s="28"/>
      <c r="K556" s="28"/>
      <c r="L556" s="28"/>
      <c r="M556" s="28"/>
      <c r="N556" s="28"/>
      <c r="O556" s="28"/>
      <c r="P556" s="28"/>
      <c r="Q556" s="28"/>
      <c r="R556" s="28"/>
      <c r="S556" s="28"/>
      <c r="T556" s="28"/>
      <c r="U556" s="28"/>
      <c r="V556" s="28"/>
      <c r="W556" s="28"/>
      <c r="X556" s="28"/>
      <c r="Y556" s="28"/>
      <c r="Z556" s="28"/>
    </row>
    <row r="557" spans="1:26" ht="14">
      <c r="A557" s="28"/>
      <c r="B557" s="28"/>
      <c r="C557" s="5"/>
      <c r="D557" s="28"/>
      <c r="E557" s="28"/>
      <c r="F557" s="28"/>
      <c r="G557" s="28"/>
      <c r="H557" s="28"/>
      <c r="I557" s="20"/>
      <c r="J557" s="28"/>
      <c r="K557" s="28"/>
      <c r="L557" s="28"/>
      <c r="M557" s="28"/>
      <c r="N557" s="28"/>
      <c r="O557" s="28"/>
      <c r="P557" s="28"/>
      <c r="Q557" s="28"/>
      <c r="R557" s="28"/>
      <c r="S557" s="28"/>
      <c r="T557" s="28"/>
      <c r="U557" s="28"/>
      <c r="V557" s="28"/>
      <c r="W557" s="28"/>
      <c r="X557" s="28"/>
      <c r="Y557" s="28"/>
      <c r="Z557" s="28"/>
    </row>
    <row r="558" spans="1:26" ht="14">
      <c r="A558" s="28"/>
      <c r="B558" s="28"/>
      <c r="C558" s="5"/>
      <c r="D558" s="28"/>
      <c r="E558" s="28"/>
      <c r="F558" s="28"/>
      <c r="G558" s="28"/>
      <c r="H558" s="28"/>
      <c r="I558" s="20"/>
      <c r="J558" s="28"/>
      <c r="K558" s="28"/>
      <c r="L558" s="28"/>
      <c r="M558" s="28"/>
      <c r="N558" s="28"/>
      <c r="O558" s="28"/>
      <c r="P558" s="28"/>
      <c r="Q558" s="28"/>
      <c r="R558" s="28"/>
      <c r="S558" s="28"/>
      <c r="T558" s="28"/>
      <c r="U558" s="28"/>
      <c r="V558" s="28"/>
      <c r="W558" s="28"/>
      <c r="X558" s="28"/>
      <c r="Y558" s="28"/>
      <c r="Z558" s="28"/>
    </row>
    <row r="559" spans="1:26" ht="14">
      <c r="A559" s="28"/>
      <c r="B559" s="28"/>
      <c r="C559" s="5"/>
      <c r="D559" s="28"/>
      <c r="E559" s="28"/>
      <c r="F559" s="28"/>
      <c r="G559" s="28"/>
      <c r="H559" s="28"/>
      <c r="I559" s="20"/>
      <c r="J559" s="28"/>
      <c r="K559" s="28"/>
      <c r="L559" s="28"/>
      <c r="M559" s="28"/>
      <c r="N559" s="28"/>
      <c r="O559" s="28"/>
      <c r="P559" s="28"/>
      <c r="Q559" s="28"/>
      <c r="R559" s="28"/>
      <c r="S559" s="28"/>
      <c r="T559" s="28"/>
      <c r="U559" s="28"/>
      <c r="V559" s="28"/>
      <c r="W559" s="28"/>
      <c r="X559" s="28"/>
      <c r="Y559" s="28"/>
      <c r="Z559" s="28"/>
    </row>
    <row r="560" spans="1:26" ht="14">
      <c r="A560" s="28"/>
      <c r="B560" s="28"/>
      <c r="C560" s="5"/>
      <c r="D560" s="28"/>
      <c r="E560" s="28"/>
      <c r="F560" s="28"/>
      <c r="G560" s="28"/>
      <c r="H560" s="28"/>
      <c r="I560" s="20"/>
      <c r="J560" s="28"/>
      <c r="K560" s="28"/>
      <c r="L560" s="28"/>
      <c r="M560" s="28"/>
      <c r="N560" s="28"/>
      <c r="O560" s="28"/>
      <c r="P560" s="28"/>
      <c r="Q560" s="28"/>
      <c r="R560" s="28"/>
      <c r="S560" s="28"/>
      <c r="T560" s="28"/>
      <c r="U560" s="28"/>
      <c r="V560" s="28"/>
      <c r="W560" s="28"/>
      <c r="X560" s="28"/>
      <c r="Y560" s="28"/>
      <c r="Z560" s="28"/>
    </row>
    <row r="561" spans="1:26" ht="14">
      <c r="A561" s="28"/>
      <c r="B561" s="28"/>
      <c r="C561" s="5"/>
      <c r="D561" s="28"/>
      <c r="E561" s="28"/>
      <c r="F561" s="28"/>
      <c r="G561" s="28"/>
      <c r="H561" s="28"/>
      <c r="I561" s="20"/>
      <c r="J561" s="28"/>
      <c r="K561" s="28"/>
      <c r="L561" s="28"/>
      <c r="M561" s="28"/>
      <c r="N561" s="28"/>
      <c r="O561" s="28"/>
      <c r="P561" s="28"/>
      <c r="Q561" s="28"/>
      <c r="R561" s="28"/>
      <c r="S561" s="28"/>
      <c r="T561" s="28"/>
      <c r="U561" s="28"/>
      <c r="V561" s="28"/>
      <c r="W561" s="28"/>
      <c r="X561" s="28"/>
      <c r="Y561" s="28"/>
      <c r="Z561" s="28"/>
    </row>
    <row r="562" spans="1:26" ht="14">
      <c r="A562" s="28"/>
      <c r="B562" s="28"/>
      <c r="C562" s="5"/>
      <c r="D562" s="28"/>
      <c r="E562" s="28"/>
      <c r="F562" s="28"/>
      <c r="G562" s="28"/>
      <c r="H562" s="28"/>
      <c r="I562" s="20"/>
      <c r="J562" s="28"/>
      <c r="K562" s="28"/>
      <c r="L562" s="28"/>
      <c r="M562" s="28"/>
      <c r="N562" s="28"/>
      <c r="O562" s="28"/>
      <c r="P562" s="28"/>
      <c r="Q562" s="28"/>
      <c r="R562" s="28"/>
      <c r="S562" s="28"/>
      <c r="T562" s="28"/>
      <c r="U562" s="28"/>
      <c r="V562" s="28"/>
      <c r="W562" s="28"/>
      <c r="X562" s="28"/>
      <c r="Y562" s="28"/>
      <c r="Z562" s="28"/>
    </row>
    <row r="563" spans="1:26" ht="14">
      <c r="A563" s="28"/>
      <c r="B563" s="28"/>
      <c r="C563" s="5"/>
      <c r="D563" s="28"/>
      <c r="E563" s="28"/>
      <c r="F563" s="28"/>
      <c r="G563" s="28"/>
      <c r="H563" s="28"/>
      <c r="I563" s="20"/>
      <c r="J563" s="28"/>
      <c r="K563" s="28"/>
      <c r="L563" s="28"/>
      <c r="M563" s="28"/>
      <c r="N563" s="28"/>
      <c r="O563" s="28"/>
      <c r="P563" s="28"/>
      <c r="Q563" s="28"/>
      <c r="R563" s="28"/>
      <c r="S563" s="28"/>
      <c r="T563" s="28"/>
      <c r="U563" s="28"/>
      <c r="V563" s="28"/>
      <c r="W563" s="28"/>
      <c r="X563" s="28"/>
      <c r="Y563" s="28"/>
      <c r="Z563" s="28"/>
    </row>
    <row r="564" spans="1:26" ht="14">
      <c r="A564" s="28"/>
      <c r="B564" s="28"/>
      <c r="C564" s="5"/>
      <c r="D564" s="28"/>
      <c r="E564" s="28"/>
      <c r="F564" s="28"/>
      <c r="G564" s="28"/>
      <c r="H564" s="28"/>
      <c r="I564" s="20"/>
      <c r="J564" s="28"/>
      <c r="K564" s="28"/>
      <c r="L564" s="28"/>
      <c r="M564" s="28"/>
      <c r="N564" s="28"/>
      <c r="O564" s="28"/>
      <c r="P564" s="28"/>
      <c r="Q564" s="28"/>
      <c r="R564" s="28"/>
      <c r="S564" s="28"/>
      <c r="T564" s="28"/>
      <c r="U564" s="28"/>
      <c r="V564" s="28"/>
      <c r="W564" s="28"/>
      <c r="X564" s="28"/>
      <c r="Y564" s="28"/>
      <c r="Z564" s="28"/>
    </row>
    <row r="565" spans="1:26" ht="14">
      <c r="A565" s="28"/>
      <c r="B565" s="28"/>
      <c r="C565" s="5"/>
      <c r="D565" s="28"/>
      <c r="E565" s="28"/>
      <c r="F565" s="28"/>
      <c r="G565" s="28"/>
      <c r="H565" s="28"/>
      <c r="I565" s="20"/>
      <c r="J565" s="28"/>
      <c r="K565" s="28"/>
      <c r="L565" s="28"/>
      <c r="M565" s="28"/>
      <c r="N565" s="28"/>
      <c r="O565" s="28"/>
      <c r="P565" s="28"/>
      <c r="Q565" s="28"/>
      <c r="R565" s="28"/>
      <c r="S565" s="28"/>
      <c r="T565" s="28"/>
      <c r="U565" s="28"/>
      <c r="V565" s="28"/>
      <c r="W565" s="28"/>
      <c r="X565" s="28"/>
      <c r="Y565" s="28"/>
      <c r="Z565" s="28"/>
    </row>
    <row r="566" spans="1:26" ht="14">
      <c r="A566" s="28"/>
      <c r="B566" s="28"/>
      <c r="C566" s="5"/>
      <c r="D566" s="28"/>
      <c r="E566" s="28"/>
      <c r="F566" s="28"/>
      <c r="G566" s="28"/>
      <c r="H566" s="28"/>
      <c r="I566" s="20"/>
      <c r="J566" s="28"/>
      <c r="K566" s="28"/>
      <c r="L566" s="28"/>
      <c r="M566" s="28"/>
      <c r="N566" s="28"/>
      <c r="O566" s="28"/>
      <c r="P566" s="28"/>
      <c r="Q566" s="28"/>
      <c r="R566" s="28"/>
      <c r="S566" s="28"/>
      <c r="T566" s="28"/>
      <c r="U566" s="28"/>
      <c r="V566" s="28"/>
      <c r="W566" s="28"/>
      <c r="X566" s="28"/>
      <c r="Y566" s="28"/>
      <c r="Z566" s="28"/>
    </row>
    <row r="567" spans="1:26" ht="14">
      <c r="A567" s="28"/>
      <c r="B567" s="28"/>
      <c r="C567" s="5"/>
      <c r="D567" s="28"/>
      <c r="E567" s="28"/>
      <c r="F567" s="28"/>
      <c r="G567" s="28"/>
      <c r="H567" s="28"/>
      <c r="I567" s="20"/>
      <c r="J567" s="28"/>
      <c r="K567" s="28"/>
      <c r="L567" s="28"/>
      <c r="M567" s="28"/>
      <c r="N567" s="28"/>
      <c r="O567" s="28"/>
      <c r="P567" s="28"/>
      <c r="Q567" s="28"/>
      <c r="R567" s="28"/>
      <c r="S567" s="28"/>
      <c r="T567" s="28"/>
      <c r="U567" s="28"/>
      <c r="V567" s="28"/>
      <c r="W567" s="28"/>
      <c r="X567" s="28"/>
      <c r="Y567" s="28"/>
      <c r="Z567" s="28"/>
    </row>
    <row r="568" spans="1:26" ht="14">
      <c r="A568" s="28"/>
      <c r="B568" s="28"/>
      <c r="C568" s="5"/>
      <c r="D568" s="28"/>
      <c r="E568" s="28"/>
      <c r="F568" s="28"/>
      <c r="G568" s="28"/>
      <c r="H568" s="28"/>
      <c r="I568" s="20"/>
      <c r="J568" s="28"/>
      <c r="K568" s="28"/>
      <c r="L568" s="28"/>
      <c r="M568" s="28"/>
      <c r="N568" s="28"/>
      <c r="O568" s="28"/>
      <c r="P568" s="28"/>
      <c r="Q568" s="28"/>
      <c r="R568" s="28"/>
      <c r="S568" s="28"/>
      <c r="T568" s="28"/>
      <c r="U568" s="28"/>
      <c r="V568" s="28"/>
      <c r="W568" s="28"/>
      <c r="X568" s="28"/>
      <c r="Y568" s="28"/>
      <c r="Z568" s="28"/>
    </row>
    <row r="569" spans="1:26" ht="14">
      <c r="A569" s="28"/>
      <c r="B569" s="28"/>
      <c r="C569" s="5"/>
      <c r="D569" s="28"/>
      <c r="E569" s="28"/>
      <c r="F569" s="28"/>
      <c r="G569" s="28"/>
      <c r="H569" s="28"/>
      <c r="I569" s="20"/>
      <c r="J569" s="28"/>
      <c r="K569" s="28"/>
      <c r="L569" s="28"/>
      <c r="M569" s="28"/>
      <c r="N569" s="28"/>
      <c r="O569" s="28"/>
      <c r="P569" s="28"/>
      <c r="Q569" s="28"/>
      <c r="R569" s="28"/>
      <c r="S569" s="28"/>
      <c r="T569" s="28"/>
      <c r="U569" s="28"/>
      <c r="V569" s="28"/>
      <c r="W569" s="28"/>
      <c r="X569" s="28"/>
      <c r="Y569" s="28"/>
      <c r="Z569" s="28"/>
    </row>
    <row r="570" spans="1:26" ht="14">
      <c r="A570" s="28"/>
      <c r="B570" s="28"/>
      <c r="C570" s="5"/>
      <c r="D570" s="28"/>
      <c r="E570" s="28"/>
      <c r="F570" s="28"/>
      <c r="G570" s="28"/>
      <c r="H570" s="28"/>
      <c r="I570" s="20"/>
      <c r="J570" s="28"/>
      <c r="K570" s="28"/>
      <c r="L570" s="28"/>
      <c r="M570" s="28"/>
      <c r="N570" s="28"/>
      <c r="O570" s="28"/>
      <c r="P570" s="28"/>
      <c r="Q570" s="28"/>
      <c r="R570" s="28"/>
      <c r="S570" s="28"/>
      <c r="T570" s="28"/>
      <c r="U570" s="28"/>
      <c r="V570" s="28"/>
      <c r="W570" s="28"/>
      <c r="X570" s="28"/>
      <c r="Y570" s="28"/>
      <c r="Z570" s="28"/>
    </row>
    <row r="571" spans="1:26" ht="14">
      <c r="A571" s="28"/>
      <c r="B571" s="28"/>
      <c r="C571" s="5"/>
      <c r="D571" s="28"/>
      <c r="E571" s="28"/>
      <c r="F571" s="28"/>
      <c r="G571" s="28"/>
      <c r="H571" s="28"/>
      <c r="I571" s="20"/>
      <c r="J571" s="28"/>
      <c r="K571" s="28"/>
      <c r="L571" s="28"/>
      <c r="M571" s="28"/>
      <c r="N571" s="28"/>
      <c r="O571" s="28"/>
      <c r="P571" s="28"/>
      <c r="Q571" s="28"/>
      <c r="R571" s="28"/>
      <c r="S571" s="28"/>
      <c r="T571" s="28"/>
      <c r="U571" s="28"/>
      <c r="V571" s="28"/>
      <c r="W571" s="28"/>
      <c r="X571" s="28"/>
      <c r="Y571" s="28"/>
      <c r="Z571" s="28"/>
    </row>
    <row r="572" spans="1:26" ht="14">
      <c r="A572" s="28"/>
      <c r="B572" s="28"/>
      <c r="C572" s="5"/>
      <c r="D572" s="28"/>
      <c r="E572" s="28"/>
      <c r="F572" s="28"/>
      <c r="G572" s="28"/>
      <c r="H572" s="28"/>
      <c r="I572" s="20"/>
      <c r="J572" s="28"/>
      <c r="K572" s="28"/>
      <c r="L572" s="28"/>
      <c r="M572" s="28"/>
      <c r="N572" s="28"/>
      <c r="O572" s="28"/>
      <c r="P572" s="28"/>
      <c r="Q572" s="28"/>
      <c r="R572" s="28"/>
      <c r="S572" s="28"/>
      <c r="T572" s="28"/>
      <c r="U572" s="28"/>
      <c r="V572" s="28"/>
      <c r="W572" s="28"/>
      <c r="X572" s="28"/>
      <c r="Y572" s="28"/>
      <c r="Z572" s="28"/>
    </row>
    <row r="573" spans="1:26" ht="14">
      <c r="A573" s="28"/>
      <c r="B573" s="28"/>
      <c r="C573" s="5"/>
      <c r="D573" s="28"/>
      <c r="E573" s="28"/>
      <c r="F573" s="28"/>
      <c r="G573" s="28"/>
      <c r="H573" s="28"/>
      <c r="I573" s="20"/>
      <c r="J573" s="28"/>
      <c r="K573" s="28"/>
      <c r="L573" s="28"/>
      <c r="M573" s="28"/>
      <c r="N573" s="28"/>
      <c r="O573" s="28"/>
      <c r="P573" s="28"/>
      <c r="Q573" s="28"/>
      <c r="R573" s="28"/>
      <c r="S573" s="28"/>
      <c r="T573" s="28"/>
      <c r="U573" s="28"/>
      <c r="V573" s="28"/>
      <c r="W573" s="28"/>
      <c r="X573" s="28"/>
      <c r="Y573" s="28"/>
      <c r="Z573" s="28"/>
    </row>
    <row r="574" spans="1:26" ht="14">
      <c r="A574" s="28"/>
      <c r="B574" s="28"/>
      <c r="C574" s="5"/>
      <c r="D574" s="28"/>
      <c r="E574" s="28"/>
      <c r="F574" s="28"/>
      <c r="G574" s="28"/>
      <c r="H574" s="28"/>
      <c r="I574" s="20"/>
      <c r="J574" s="28"/>
      <c r="K574" s="28"/>
      <c r="L574" s="28"/>
      <c r="M574" s="28"/>
      <c r="N574" s="28"/>
      <c r="O574" s="28"/>
      <c r="P574" s="28"/>
      <c r="Q574" s="28"/>
      <c r="R574" s="28"/>
      <c r="S574" s="28"/>
      <c r="T574" s="28"/>
      <c r="U574" s="28"/>
      <c r="V574" s="28"/>
      <c r="W574" s="28"/>
      <c r="X574" s="28"/>
      <c r="Y574" s="28"/>
      <c r="Z574" s="28"/>
    </row>
    <row r="575" spans="1:26" ht="14">
      <c r="A575" s="28"/>
      <c r="B575" s="28"/>
      <c r="C575" s="5"/>
      <c r="D575" s="28"/>
      <c r="E575" s="28"/>
      <c r="F575" s="28"/>
      <c r="G575" s="28"/>
      <c r="H575" s="28"/>
      <c r="I575" s="20"/>
      <c r="J575" s="28"/>
      <c r="K575" s="28"/>
      <c r="L575" s="28"/>
      <c r="M575" s="28"/>
      <c r="N575" s="28"/>
      <c r="O575" s="28"/>
      <c r="P575" s="28"/>
      <c r="Q575" s="28"/>
      <c r="R575" s="28"/>
      <c r="S575" s="28"/>
      <c r="T575" s="28"/>
      <c r="U575" s="28"/>
      <c r="V575" s="28"/>
      <c r="W575" s="28"/>
      <c r="X575" s="28"/>
      <c r="Y575" s="28"/>
      <c r="Z575" s="28"/>
    </row>
    <row r="576" spans="1:26" ht="14">
      <c r="A576" s="28"/>
      <c r="B576" s="28"/>
      <c r="C576" s="5"/>
      <c r="D576" s="28"/>
      <c r="E576" s="28"/>
      <c r="F576" s="28"/>
      <c r="G576" s="28"/>
      <c r="H576" s="28"/>
      <c r="I576" s="20"/>
      <c r="J576" s="28"/>
      <c r="K576" s="28"/>
      <c r="L576" s="28"/>
      <c r="M576" s="28"/>
      <c r="N576" s="28"/>
      <c r="O576" s="28"/>
      <c r="P576" s="28"/>
      <c r="Q576" s="28"/>
      <c r="R576" s="28"/>
      <c r="S576" s="28"/>
      <c r="T576" s="28"/>
      <c r="U576" s="28"/>
      <c r="V576" s="28"/>
      <c r="W576" s="28"/>
      <c r="X576" s="28"/>
      <c r="Y576" s="28"/>
      <c r="Z576" s="28"/>
    </row>
    <row r="577" spans="1:26" ht="14">
      <c r="A577" s="28"/>
      <c r="B577" s="28"/>
      <c r="C577" s="5"/>
      <c r="D577" s="28"/>
      <c r="E577" s="28"/>
      <c r="F577" s="28"/>
      <c r="G577" s="28"/>
      <c r="H577" s="28"/>
      <c r="I577" s="20"/>
      <c r="J577" s="28"/>
      <c r="K577" s="28"/>
      <c r="L577" s="28"/>
      <c r="M577" s="28"/>
      <c r="N577" s="28"/>
      <c r="O577" s="28"/>
      <c r="P577" s="28"/>
      <c r="Q577" s="28"/>
      <c r="R577" s="28"/>
      <c r="S577" s="28"/>
      <c r="T577" s="28"/>
      <c r="U577" s="28"/>
      <c r="V577" s="28"/>
      <c r="W577" s="28"/>
      <c r="X577" s="28"/>
      <c r="Y577" s="28"/>
      <c r="Z577" s="28"/>
    </row>
    <row r="578" spans="1:26" ht="14">
      <c r="A578" s="28"/>
      <c r="B578" s="28"/>
      <c r="C578" s="5"/>
      <c r="D578" s="28"/>
      <c r="E578" s="28"/>
      <c r="F578" s="28"/>
      <c r="G578" s="28"/>
      <c r="H578" s="28"/>
      <c r="I578" s="20"/>
      <c r="J578" s="28"/>
      <c r="K578" s="28"/>
      <c r="L578" s="28"/>
      <c r="M578" s="28"/>
      <c r="N578" s="28"/>
      <c r="O578" s="28"/>
      <c r="P578" s="28"/>
      <c r="Q578" s="28"/>
      <c r="R578" s="28"/>
      <c r="S578" s="28"/>
      <c r="T578" s="28"/>
      <c r="U578" s="28"/>
      <c r="V578" s="28"/>
      <c r="W578" s="28"/>
      <c r="X578" s="28"/>
      <c r="Y578" s="28"/>
      <c r="Z578" s="28"/>
    </row>
    <row r="579" spans="1:26" ht="14">
      <c r="A579" s="28"/>
      <c r="B579" s="28"/>
      <c r="C579" s="5"/>
      <c r="D579" s="28"/>
      <c r="E579" s="28"/>
      <c r="F579" s="28"/>
      <c r="G579" s="28"/>
      <c r="H579" s="28"/>
      <c r="I579" s="20"/>
      <c r="J579" s="28"/>
      <c r="K579" s="28"/>
      <c r="L579" s="28"/>
      <c r="M579" s="28"/>
      <c r="N579" s="28"/>
      <c r="O579" s="28"/>
      <c r="P579" s="28"/>
      <c r="Q579" s="28"/>
      <c r="R579" s="28"/>
      <c r="S579" s="28"/>
      <c r="T579" s="28"/>
      <c r="U579" s="28"/>
      <c r="V579" s="28"/>
      <c r="W579" s="28"/>
      <c r="X579" s="28"/>
      <c r="Y579" s="28"/>
      <c r="Z579" s="28"/>
    </row>
    <row r="580" spans="1:26" ht="14">
      <c r="A580" s="28"/>
      <c r="B580" s="28"/>
      <c r="C580" s="5"/>
      <c r="D580" s="28"/>
      <c r="E580" s="28"/>
      <c r="F580" s="28"/>
      <c r="G580" s="28"/>
      <c r="H580" s="28"/>
      <c r="I580" s="20"/>
      <c r="J580" s="28"/>
      <c r="K580" s="28"/>
      <c r="L580" s="28"/>
      <c r="M580" s="28"/>
      <c r="N580" s="28"/>
      <c r="O580" s="28"/>
      <c r="P580" s="28"/>
      <c r="Q580" s="28"/>
      <c r="R580" s="28"/>
      <c r="S580" s="28"/>
      <c r="T580" s="28"/>
      <c r="U580" s="28"/>
      <c r="V580" s="28"/>
      <c r="W580" s="28"/>
      <c r="X580" s="28"/>
      <c r="Y580" s="28"/>
      <c r="Z580" s="28"/>
    </row>
    <row r="581" spans="1:26" ht="14">
      <c r="A581" s="28"/>
      <c r="B581" s="28"/>
      <c r="C581" s="5"/>
      <c r="D581" s="28"/>
      <c r="E581" s="28"/>
      <c r="F581" s="28"/>
      <c r="G581" s="28"/>
      <c r="H581" s="28"/>
      <c r="I581" s="20"/>
      <c r="J581" s="28"/>
      <c r="K581" s="28"/>
      <c r="L581" s="28"/>
      <c r="M581" s="28"/>
      <c r="N581" s="28"/>
      <c r="O581" s="28"/>
      <c r="P581" s="28"/>
      <c r="Q581" s="28"/>
      <c r="R581" s="28"/>
      <c r="S581" s="28"/>
      <c r="T581" s="28"/>
      <c r="U581" s="28"/>
      <c r="V581" s="28"/>
      <c r="W581" s="28"/>
      <c r="X581" s="28"/>
      <c r="Y581" s="28"/>
      <c r="Z581" s="28"/>
    </row>
    <row r="582" spans="1:26" ht="14">
      <c r="A582" s="28"/>
      <c r="B582" s="28"/>
      <c r="C582" s="5"/>
      <c r="D582" s="28"/>
      <c r="E582" s="28"/>
      <c r="F582" s="28"/>
      <c r="G582" s="28"/>
      <c r="H582" s="28"/>
      <c r="I582" s="20"/>
      <c r="J582" s="28"/>
      <c r="K582" s="28"/>
      <c r="L582" s="28"/>
      <c r="M582" s="28"/>
      <c r="N582" s="28"/>
      <c r="O582" s="28"/>
      <c r="P582" s="28"/>
      <c r="Q582" s="28"/>
      <c r="R582" s="28"/>
      <c r="S582" s="28"/>
      <c r="T582" s="28"/>
      <c r="U582" s="28"/>
      <c r="V582" s="28"/>
      <c r="W582" s="28"/>
      <c r="X582" s="28"/>
      <c r="Y582" s="28"/>
      <c r="Z582" s="28"/>
    </row>
    <row r="583" spans="1:26" ht="14">
      <c r="A583" s="28"/>
      <c r="B583" s="28"/>
      <c r="C583" s="5"/>
      <c r="D583" s="28"/>
      <c r="E583" s="28"/>
      <c r="F583" s="28"/>
      <c r="G583" s="28"/>
      <c r="H583" s="28"/>
      <c r="I583" s="20"/>
      <c r="J583" s="28"/>
      <c r="K583" s="28"/>
      <c r="L583" s="28"/>
      <c r="M583" s="28"/>
      <c r="N583" s="28"/>
      <c r="O583" s="28"/>
      <c r="P583" s="28"/>
      <c r="Q583" s="28"/>
      <c r="R583" s="28"/>
      <c r="S583" s="28"/>
      <c r="T583" s="28"/>
      <c r="U583" s="28"/>
      <c r="V583" s="28"/>
      <c r="W583" s="28"/>
      <c r="X583" s="28"/>
      <c r="Y583" s="28"/>
      <c r="Z583" s="28"/>
    </row>
    <row r="584" spans="1:26" ht="14">
      <c r="A584" s="28"/>
      <c r="B584" s="28"/>
      <c r="C584" s="5"/>
      <c r="D584" s="28"/>
      <c r="E584" s="28"/>
      <c r="F584" s="28"/>
      <c r="G584" s="28"/>
      <c r="H584" s="28"/>
      <c r="I584" s="20"/>
      <c r="J584" s="28"/>
      <c r="K584" s="28"/>
      <c r="L584" s="28"/>
      <c r="M584" s="28"/>
      <c r="N584" s="28"/>
      <c r="O584" s="28"/>
      <c r="P584" s="28"/>
      <c r="Q584" s="28"/>
      <c r="R584" s="28"/>
      <c r="S584" s="28"/>
      <c r="T584" s="28"/>
      <c r="U584" s="28"/>
      <c r="V584" s="28"/>
      <c r="W584" s="28"/>
      <c r="X584" s="28"/>
      <c r="Y584" s="28"/>
      <c r="Z584" s="28"/>
    </row>
    <row r="585" spans="1:26" ht="14">
      <c r="A585" s="28"/>
      <c r="B585" s="28"/>
      <c r="C585" s="5"/>
      <c r="D585" s="28"/>
      <c r="E585" s="28"/>
      <c r="F585" s="28"/>
      <c r="G585" s="28"/>
      <c r="H585" s="28"/>
      <c r="I585" s="20"/>
      <c r="J585" s="28"/>
      <c r="K585" s="28"/>
      <c r="L585" s="28"/>
      <c r="M585" s="28"/>
      <c r="N585" s="28"/>
      <c r="O585" s="28"/>
      <c r="P585" s="28"/>
      <c r="Q585" s="28"/>
      <c r="R585" s="28"/>
      <c r="S585" s="28"/>
      <c r="T585" s="28"/>
      <c r="U585" s="28"/>
      <c r="V585" s="28"/>
      <c r="W585" s="28"/>
      <c r="X585" s="28"/>
      <c r="Y585" s="28"/>
      <c r="Z585" s="28"/>
    </row>
    <row r="586" spans="1:26" ht="14">
      <c r="A586" s="28"/>
      <c r="B586" s="28"/>
      <c r="C586" s="5"/>
      <c r="D586" s="28"/>
      <c r="E586" s="28"/>
      <c r="F586" s="28"/>
      <c r="G586" s="28"/>
      <c r="H586" s="28"/>
      <c r="I586" s="20"/>
      <c r="J586" s="28"/>
      <c r="K586" s="28"/>
      <c r="L586" s="28"/>
      <c r="M586" s="28"/>
      <c r="N586" s="28"/>
      <c r="O586" s="28"/>
      <c r="P586" s="28"/>
      <c r="Q586" s="28"/>
      <c r="R586" s="28"/>
      <c r="S586" s="28"/>
      <c r="T586" s="28"/>
      <c r="U586" s="28"/>
      <c r="V586" s="28"/>
      <c r="W586" s="28"/>
      <c r="X586" s="28"/>
      <c r="Y586" s="28"/>
      <c r="Z586" s="28"/>
    </row>
    <row r="587" spans="1:26" ht="14">
      <c r="A587" s="28"/>
      <c r="B587" s="28"/>
      <c r="C587" s="5"/>
      <c r="D587" s="28"/>
      <c r="E587" s="28"/>
      <c r="F587" s="28"/>
      <c r="G587" s="28"/>
      <c r="H587" s="28"/>
      <c r="I587" s="20"/>
      <c r="J587" s="28"/>
      <c r="K587" s="28"/>
      <c r="L587" s="28"/>
      <c r="M587" s="28"/>
      <c r="N587" s="28"/>
      <c r="O587" s="28"/>
      <c r="P587" s="28"/>
      <c r="Q587" s="28"/>
      <c r="R587" s="28"/>
      <c r="S587" s="28"/>
      <c r="T587" s="28"/>
      <c r="U587" s="28"/>
      <c r="V587" s="28"/>
      <c r="W587" s="28"/>
      <c r="X587" s="28"/>
      <c r="Y587" s="28"/>
      <c r="Z587" s="28"/>
    </row>
    <row r="588" spans="1:26" ht="14">
      <c r="A588" s="28"/>
      <c r="B588" s="28"/>
      <c r="C588" s="5"/>
      <c r="D588" s="28"/>
      <c r="E588" s="28"/>
      <c r="F588" s="28"/>
      <c r="G588" s="28"/>
      <c r="H588" s="28"/>
      <c r="I588" s="20"/>
      <c r="J588" s="28"/>
      <c r="K588" s="28"/>
      <c r="L588" s="28"/>
      <c r="M588" s="28"/>
      <c r="N588" s="28"/>
      <c r="O588" s="28"/>
      <c r="P588" s="28"/>
      <c r="Q588" s="28"/>
      <c r="R588" s="28"/>
      <c r="S588" s="28"/>
      <c r="T588" s="28"/>
      <c r="U588" s="28"/>
      <c r="V588" s="28"/>
      <c r="W588" s="28"/>
      <c r="X588" s="28"/>
      <c r="Y588" s="28"/>
      <c r="Z588" s="28"/>
    </row>
    <row r="589" spans="1:26" ht="14">
      <c r="A589" s="28"/>
      <c r="B589" s="28"/>
      <c r="C589" s="5"/>
      <c r="D589" s="28"/>
      <c r="E589" s="28"/>
      <c r="F589" s="28"/>
      <c r="G589" s="28"/>
      <c r="H589" s="28"/>
      <c r="I589" s="20"/>
      <c r="J589" s="28"/>
      <c r="K589" s="28"/>
      <c r="L589" s="28"/>
      <c r="M589" s="28"/>
      <c r="N589" s="28"/>
      <c r="O589" s="28"/>
      <c r="P589" s="28"/>
      <c r="Q589" s="28"/>
      <c r="R589" s="28"/>
      <c r="S589" s="28"/>
      <c r="T589" s="28"/>
      <c r="U589" s="28"/>
      <c r="V589" s="28"/>
      <c r="W589" s="28"/>
      <c r="X589" s="28"/>
      <c r="Y589" s="28"/>
      <c r="Z589" s="28"/>
    </row>
    <row r="590" spans="1:26" ht="14">
      <c r="A590" s="28"/>
      <c r="B590" s="28"/>
      <c r="C590" s="5"/>
      <c r="D590" s="28"/>
      <c r="E590" s="28"/>
      <c r="F590" s="28"/>
      <c r="G590" s="28"/>
      <c r="H590" s="28"/>
      <c r="I590" s="20"/>
      <c r="J590" s="28"/>
      <c r="K590" s="28"/>
      <c r="L590" s="28"/>
      <c r="M590" s="28"/>
      <c r="N590" s="28"/>
      <c r="O590" s="28"/>
      <c r="P590" s="28"/>
      <c r="Q590" s="28"/>
      <c r="R590" s="28"/>
      <c r="S590" s="28"/>
      <c r="T590" s="28"/>
      <c r="U590" s="28"/>
      <c r="V590" s="28"/>
      <c r="W590" s="28"/>
      <c r="X590" s="28"/>
      <c r="Y590" s="28"/>
      <c r="Z590" s="28"/>
    </row>
    <row r="591" spans="1:26" ht="14">
      <c r="A591" s="28"/>
      <c r="B591" s="28"/>
      <c r="C591" s="5"/>
      <c r="D591" s="28"/>
      <c r="E591" s="28"/>
      <c r="F591" s="28"/>
      <c r="G591" s="28"/>
      <c r="H591" s="28"/>
      <c r="I591" s="20"/>
      <c r="J591" s="28"/>
      <c r="K591" s="28"/>
      <c r="L591" s="28"/>
      <c r="M591" s="28"/>
      <c r="N591" s="28"/>
      <c r="O591" s="28"/>
      <c r="P591" s="28"/>
      <c r="Q591" s="28"/>
      <c r="R591" s="28"/>
      <c r="S591" s="28"/>
      <c r="T591" s="28"/>
      <c r="U591" s="28"/>
      <c r="V591" s="28"/>
      <c r="W591" s="28"/>
      <c r="X591" s="28"/>
      <c r="Y591" s="28"/>
      <c r="Z591" s="28"/>
    </row>
    <row r="592" spans="1:26" ht="14">
      <c r="A592" s="28"/>
      <c r="B592" s="28"/>
      <c r="C592" s="5"/>
      <c r="D592" s="28"/>
      <c r="E592" s="28"/>
      <c r="F592" s="28"/>
      <c r="G592" s="28"/>
      <c r="H592" s="28"/>
      <c r="I592" s="20"/>
      <c r="J592" s="28"/>
      <c r="K592" s="28"/>
      <c r="L592" s="28"/>
      <c r="M592" s="28"/>
      <c r="N592" s="28"/>
      <c r="O592" s="28"/>
      <c r="P592" s="28"/>
      <c r="Q592" s="28"/>
      <c r="R592" s="28"/>
      <c r="S592" s="28"/>
      <c r="T592" s="28"/>
      <c r="U592" s="28"/>
      <c r="V592" s="28"/>
      <c r="W592" s="28"/>
      <c r="X592" s="28"/>
      <c r="Y592" s="28"/>
      <c r="Z592" s="28"/>
    </row>
    <row r="593" spans="1:26" ht="14">
      <c r="A593" s="28"/>
      <c r="B593" s="28"/>
      <c r="C593" s="5"/>
      <c r="D593" s="28"/>
      <c r="E593" s="28"/>
      <c r="F593" s="28"/>
      <c r="G593" s="28"/>
      <c r="H593" s="28"/>
      <c r="I593" s="20"/>
      <c r="J593" s="28"/>
      <c r="K593" s="28"/>
      <c r="L593" s="28"/>
      <c r="M593" s="28"/>
      <c r="N593" s="28"/>
      <c r="O593" s="28"/>
      <c r="P593" s="28"/>
      <c r="Q593" s="28"/>
      <c r="R593" s="28"/>
      <c r="S593" s="28"/>
      <c r="T593" s="28"/>
      <c r="U593" s="28"/>
      <c r="V593" s="28"/>
      <c r="W593" s="28"/>
      <c r="X593" s="28"/>
      <c r="Y593" s="28"/>
      <c r="Z593" s="28"/>
    </row>
    <row r="594" spans="1:26" ht="14">
      <c r="A594" s="28"/>
      <c r="B594" s="28"/>
      <c r="C594" s="5"/>
      <c r="D594" s="28"/>
      <c r="E594" s="28"/>
      <c r="F594" s="28"/>
      <c r="G594" s="28"/>
      <c r="H594" s="28"/>
      <c r="I594" s="20"/>
      <c r="J594" s="28"/>
      <c r="K594" s="28"/>
      <c r="L594" s="28"/>
      <c r="M594" s="28"/>
      <c r="N594" s="28"/>
      <c r="O594" s="28"/>
      <c r="P594" s="28"/>
      <c r="Q594" s="28"/>
      <c r="R594" s="28"/>
      <c r="S594" s="28"/>
      <c r="T594" s="28"/>
      <c r="U594" s="28"/>
      <c r="V594" s="28"/>
      <c r="W594" s="28"/>
      <c r="X594" s="28"/>
      <c r="Y594" s="28"/>
      <c r="Z594" s="28"/>
    </row>
    <row r="595" spans="1:26" ht="14">
      <c r="A595" s="28"/>
      <c r="B595" s="28"/>
      <c r="C595" s="5"/>
      <c r="D595" s="28"/>
      <c r="E595" s="28"/>
      <c r="F595" s="28"/>
      <c r="G595" s="28"/>
      <c r="H595" s="28"/>
      <c r="I595" s="20"/>
      <c r="J595" s="28"/>
      <c r="K595" s="28"/>
      <c r="L595" s="28"/>
      <c r="M595" s="28"/>
      <c r="N595" s="28"/>
      <c r="O595" s="28"/>
      <c r="P595" s="28"/>
      <c r="Q595" s="28"/>
      <c r="R595" s="28"/>
      <c r="S595" s="28"/>
      <c r="T595" s="28"/>
      <c r="U595" s="28"/>
      <c r="V595" s="28"/>
      <c r="W595" s="28"/>
      <c r="X595" s="28"/>
      <c r="Y595" s="28"/>
      <c r="Z595" s="28"/>
    </row>
    <row r="596" spans="1:26" ht="14">
      <c r="A596" s="28"/>
      <c r="B596" s="28"/>
      <c r="C596" s="5"/>
      <c r="D596" s="28"/>
      <c r="E596" s="28"/>
      <c r="F596" s="28"/>
      <c r="G596" s="28"/>
      <c r="H596" s="28"/>
      <c r="I596" s="20"/>
      <c r="J596" s="28"/>
      <c r="K596" s="28"/>
      <c r="L596" s="28"/>
      <c r="M596" s="28"/>
      <c r="N596" s="28"/>
      <c r="O596" s="28"/>
      <c r="P596" s="28"/>
      <c r="Q596" s="28"/>
      <c r="R596" s="28"/>
      <c r="S596" s="28"/>
      <c r="T596" s="28"/>
      <c r="U596" s="28"/>
      <c r="V596" s="28"/>
      <c r="W596" s="28"/>
      <c r="X596" s="28"/>
      <c r="Y596" s="28"/>
      <c r="Z596" s="28"/>
    </row>
    <row r="597" spans="1:26" ht="14">
      <c r="A597" s="28"/>
      <c r="B597" s="28"/>
      <c r="C597" s="5"/>
      <c r="D597" s="28"/>
      <c r="E597" s="28"/>
      <c r="F597" s="28"/>
      <c r="G597" s="28"/>
      <c r="H597" s="28"/>
      <c r="I597" s="20"/>
      <c r="J597" s="28"/>
      <c r="K597" s="28"/>
      <c r="L597" s="28"/>
      <c r="M597" s="28"/>
      <c r="N597" s="28"/>
      <c r="O597" s="28"/>
      <c r="P597" s="28"/>
      <c r="Q597" s="28"/>
      <c r="R597" s="28"/>
      <c r="S597" s="28"/>
      <c r="T597" s="28"/>
      <c r="U597" s="28"/>
      <c r="V597" s="28"/>
      <c r="W597" s="28"/>
      <c r="X597" s="28"/>
      <c r="Y597" s="28"/>
      <c r="Z597" s="28"/>
    </row>
    <row r="598" spans="1:26" ht="14">
      <c r="A598" s="28"/>
      <c r="B598" s="28"/>
      <c r="C598" s="5"/>
      <c r="D598" s="28"/>
      <c r="E598" s="28"/>
      <c r="F598" s="28"/>
      <c r="G598" s="28"/>
      <c r="H598" s="28"/>
      <c r="I598" s="20"/>
      <c r="J598" s="28"/>
      <c r="K598" s="28"/>
      <c r="L598" s="28"/>
      <c r="M598" s="28"/>
      <c r="N598" s="28"/>
      <c r="O598" s="28"/>
      <c r="P598" s="28"/>
      <c r="Q598" s="28"/>
      <c r="R598" s="28"/>
      <c r="S598" s="28"/>
      <c r="T598" s="28"/>
      <c r="U598" s="28"/>
      <c r="V598" s="28"/>
      <c r="W598" s="28"/>
      <c r="X598" s="28"/>
      <c r="Y598" s="28"/>
      <c r="Z598" s="28"/>
    </row>
    <row r="599" spans="1:26" ht="14">
      <c r="A599" s="28"/>
      <c r="B599" s="28"/>
      <c r="C599" s="5"/>
      <c r="D599" s="28"/>
      <c r="E599" s="28"/>
      <c r="F599" s="28"/>
      <c r="G599" s="28"/>
      <c r="H599" s="28"/>
      <c r="I599" s="20"/>
      <c r="J599" s="28"/>
      <c r="K599" s="28"/>
      <c r="L599" s="28"/>
      <c r="M599" s="28"/>
      <c r="N599" s="28"/>
      <c r="O599" s="28"/>
      <c r="P599" s="28"/>
      <c r="Q599" s="28"/>
      <c r="R599" s="28"/>
      <c r="S599" s="28"/>
      <c r="T599" s="28"/>
      <c r="U599" s="28"/>
      <c r="V599" s="28"/>
      <c r="W599" s="28"/>
      <c r="X599" s="28"/>
      <c r="Y599" s="28"/>
      <c r="Z599" s="28"/>
    </row>
    <row r="600" spans="1:26" ht="14">
      <c r="A600" s="28"/>
      <c r="B600" s="28"/>
      <c r="C600" s="5"/>
      <c r="D600" s="28"/>
      <c r="E600" s="28"/>
      <c r="F600" s="28"/>
      <c r="G600" s="28"/>
      <c r="H600" s="28"/>
      <c r="I600" s="20"/>
      <c r="J600" s="28"/>
      <c r="K600" s="28"/>
      <c r="L600" s="28"/>
      <c r="M600" s="28"/>
      <c r="N600" s="28"/>
      <c r="O600" s="28"/>
      <c r="P600" s="28"/>
      <c r="Q600" s="28"/>
      <c r="R600" s="28"/>
      <c r="S600" s="28"/>
      <c r="T600" s="28"/>
      <c r="U600" s="28"/>
      <c r="V600" s="28"/>
      <c r="W600" s="28"/>
      <c r="X600" s="28"/>
      <c r="Y600" s="28"/>
      <c r="Z600" s="28"/>
    </row>
    <row r="601" spans="1:26" ht="14">
      <c r="A601" s="28"/>
      <c r="B601" s="28"/>
      <c r="C601" s="5"/>
      <c r="D601" s="28"/>
      <c r="E601" s="28"/>
      <c r="F601" s="28"/>
      <c r="G601" s="28"/>
      <c r="H601" s="28"/>
      <c r="I601" s="20"/>
      <c r="J601" s="28"/>
      <c r="K601" s="28"/>
      <c r="L601" s="28"/>
      <c r="M601" s="28"/>
      <c r="N601" s="28"/>
      <c r="O601" s="28"/>
      <c r="P601" s="28"/>
      <c r="Q601" s="28"/>
      <c r="R601" s="28"/>
      <c r="S601" s="28"/>
      <c r="T601" s="28"/>
      <c r="U601" s="28"/>
      <c r="V601" s="28"/>
      <c r="W601" s="28"/>
      <c r="X601" s="28"/>
      <c r="Y601" s="28"/>
      <c r="Z601" s="28"/>
    </row>
    <row r="602" spans="1:26" ht="14">
      <c r="A602" s="28"/>
      <c r="B602" s="28"/>
      <c r="C602" s="5"/>
      <c r="D602" s="28"/>
      <c r="E602" s="28"/>
      <c r="F602" s="28"/>
      <c r="G602" s="28"/>
      <c r="H602" s="28"/>
      <c r="I602" s="20"/>
      <c r="J602" s="28"/>
      <c r="K602" s="28"/>
      <c r="L602" s="28"/>
      <c r="M602" s="28"/>
      <c r="N602" s="28"/>
      <c r="O602" s="28"/>
      <c r="P602" s="28"/>
      <c r="Q602" s="28"/>
      <c r="R602" s="28"/>
      <c r="S602" s="28"/>
      <c r="T602" s="28"/>
      <c r="U602" s="28"/>
      <c r="V602" s="28"/>
      <c r="W602" s="28"/>
      <c r="X602" s="28"/>
      <c r="Y602" s="28"/>
      <c r="Z602" s="28"/>
    </row>
    <row r="603" spans="1:26" ht="14">
      <c r="A603" s="28"/>
      <c r="B603" s="28"/>
      <c r="C603" s="5"/>
      <c r="D603" s="28"/>
      <c r="E603" s="28"/>
      <c r="F603" s="28"/>
      <c r="G603" s="28"/>
      <c r="H603" s="28"/>
      <c r="I603" s="20"/>
      <c r="J603" s="28"/>
      <c r="K603" s="28"/>
      <c r="L603" s="28"/>
      <c r="M603" s="28"/>
      <c r="N603" s="28"/>
      <c r="O603" s="28"/>
      <c r="P603" s="28"/>
      <c r="Q603" s="28"/>
      <c r="R603" s="28"/>
      <c r="S603" s="28"/>
      <c r="T603" s="28"/>
      <c r="U603" s="28"/>
      <c r="V603" s="28"/>
      <c r="W603" s="28"/>
      <c r="X603" s="28"/>
      <c r="Y603" s="28"/>
      <c r="Z603" s="28"/>
    </row>
    <row r="604" spans="1:26" ht="14">
      <c r="A604" s="28"/>
      <c r="B604" s="28"/>
      <c r="C604" s="5"/>
      <c r="D604" s="28"/>
      <c r="E604" s="28"/>
      <c r="F604" s="28"/>
      <c r="G604" s="28"/>
      <c r="H604" s="28"/>
      <c r="I604" s="20"/>
      <c r="J604" s="28"/>
      <c r="K604" s="28"/>
      <c r="L604" s="28"/>
      <c r="M604" s="28"/>
      <c r="N604" s="28"/>
      <c r="O604" s="28"/>
      <c r="P604" s="28"/>
      <c r="Q604" s="28"/>
      <c r="R604" s="28"/>
      <c r="S604" s="28"/>
      <c r="T604" s="28"/>
      <c r="U604" s="28"/>
      <c r="V604" s="28"/>
      <c r="W604" s="28"/>
      <c r="X604" s="28"/>
      <c r="Y604" s="28"/>
      <c r="Z604" s="28"/>
    </row>
    <row r="605" spans="1:26" ht="14">
      <c r="A605" s="28"/>
      <c r="B605" s="28"/>
      <c r="C605" s="5"/>
      <c r="D605" s="28"/>
      <c r="E605" s="28"/>
      <c r="F605" s="28"/>
      <c r="G605" s="28"/>
      <c r="H605" s="28"/>
      <c r="I605" s="20"/>
      <c r="J605" s="28"/>
      <c r="K605" s="28"/>
      <c r="L605" s="28"/>
      <c r="M605" s="28"/>
      <c r="N605" s="28"/>
      <c r="O605" s="28"/>
      <c r="P605" s="28"/>
      <c r="Q605" s="28"/>
      <c r="R605" s="28"/>
      <c r="S605" s="28"/>
      <c r="T605" s="28"/>
      <c r="U605" s="28"/>
      <c r="V605" s="28"/>
      <c r="W605" s="28"/>
      <c r="X605" s="28"/>
      <c r="Y605" s="28"/>
      <c r="Z605" s="28"/>
    </row>
    <row r="606" spans="1:26" ht="14">
      <c r="A606" s="28"/>
      <c r="B606" s="28"/>
      <c r="C606" s="5"/>
      <c r="D606" s="28"/>
      <c r="E606" s="28"/>
      <c r="F606" s="28"/>
      <c r="G606" s="28"/>
      <c r="H606" s="28"/>
      <c r="I606" s="20"/>
      <c r="J606" s="28"/>
      <c r="K606" s="28"/>
      <c r="L606" s="28"/>
      <c r="M606" s="28"/>
      <c r="N606" s="28"/>
      <c r="O606" s="28"/>
      <c r="P606" s="28"/>
      <c r="Q606" s="28"/>
      <c r="R606" s="28"/>
      <c r="S606" s="28"/>
      <c r="T606" s="28"/>
      <c r="U606" s="28"/>
      <c r="V606" s="28"/>
      <c r="W606" s="28"/>
      <c r="X606" s="28"/>
      <c r="Y606" s="28"/>
      <c r="Z606" s="28"/>
    </row>
    <row r="607" spans="1:26" ht="14">
      <c r="A607" s="28"/>
      <c r="B607" s="28"/>
      <c r="C607" s="5"/>
      <c r="D607" s="28"/>
      <c r="E607" s="28"/>
      <c r="F607" s="28"/>
      <c r="G607" s="28"/>
      <c r="H607" s="28"/>
      <c r="I607" s="20"/>
      <c r="J607" s="28"/>
      <c r="K607" s="28"/>
      <c r="L607" s="28"/>
      <c r="M607" s="28"/>
      <c r="N607" s="28"/>
      <c r="O607" s="28"/>
      <c r="P607" s="28"/>
      <c r="Q607" s="28"/>
      <c r="R607" s="28"/>
      <c r="S607" s="28"/>
      <c r="T607" s="28"/>
      <c r="U607" s="28"/>
      <c r="V607" s="28"/>
      <c r="W607" s="28"/>
      <c r="X607" s="28"/>
      <c r="Y607" s="28"/>
      <c r="Z607" s="28"/>
    </row>
    <row r="608" spans="1:26" ht="14">
      <c r="A608" s="28"/>
      <c r="B608" s="28"/>
      <c r="C608" s="5"/>
      <c r="D608" s="28"/>
      <c r="E608" s="28"/>
      <c r="F608" s="28"/>
      <c r="G608" s="28"/>
      <c r="H608" s="28"/>
      <c r="I608" s="20"/>
      <c r="J608" s="28"/>
      <c r="K608" s="28"/>
      <c r="L608" s="28"/>
      <c r="M608" s="28"/>
      <c r="N608" s="28"/>
      <c r="O608" s="28"/>
      <c r="P608" s="28"/>
      <c r="Q608" s="28"/>
      <c r="R608" s="28"/>
      <c r="S608" s="28"/>
      <c r="T608" s="28"/>
      <c r="U608" s="28"/>
      <c r="V608" s="28"/>
      <c r="W608" s="28"/>
      <c r="X608" s="28"/>
      <c r="Y608" s="28"/>
      <c r="Z608" s="28"/>
    </row>
    <row r="609" spans="1:26" ht="14">
      <c r="A609" s="28"/>
      <c r="B609" s="28"/>
      <c r="C609" s="5"/>
      <c r="D609" s="28"/>
      <c r="E609" s="28"/>
      <c r="F609" s="28"/>
      <c r="G609" s="28"/>
      <c r="H609" s="28"/>
      <c r="I609" s="20"/>
      <c r="J609" s="28"/>
      <c r="K609" s="28"/>
      <c r="L609" s="28"/>
      <c r="M609" s="28"/>
      <c r="N609" s="28"/>
      <c r="O609" s="28"/>
      <c r="P609" s="28"/>
      <c r="Q609" s="28"/>
      <c r="R609" s="28"/>
      <c r="S609" s="28"/>
      <c r="T609" s="28"/>
      <c r="U609" s="28"/>
      <c r="V609" s="28"/>
      <c r="W609" s="28"/>
      <c r="X609" s="28"/>
      <c r="Y609" s="28"/>
      <c r="Z609" s="28"/>
    </row>
    <row r="610" spans="1:26" ht="14">
      <c r="A610" s="28"/>
      <c r="B610" s="28"/>
      <c r="C610" s="5"/>
      <c r="D610" s="28"/>
      <c r="E610" s="28"/>
      <c r="F610" s="28"/>
      <c r="G610" s="28"/>
      <c r="H610" s="28"/>
      <c r="I610" s="20"/>
      <c r="J610" s="28"/>
      <c r="K610" s="28"/>
      <c r="L610" s="28"/>
      <c r="M610" s="28"/>
      <c r="N610" s="28"/>
      <c r="O610" s="28"/>
      <c r="P610" s="28"/>
      <c r="Q610" s="28"/>
      <c r="R610" s="28"/>
      <c r="S610" s="28"/>
      <c r="T610" s="28"/>
      <c r="U610" s="28"/>
      <c r="V610" s="28"/>
      <c r="W610" s="28"/>
      <c r="X610" s="28"/>
      <c r="Y610" s="28"/>
      <c r="Z610" s="28"/>
    </row>
    <row r="611" spans="1:26" ht="14">
      <c r="A611" s="28"/>
      <c r="B611" s="28"/>
      <c r="C611" s="5"/>
      <c r="D611" s="28"/>
      <c r="E611" s="28"/>
      <c r="F611" s="28"/>
      <c r="G611" s="28"/>
      <c r="H611" s="28"/>
      <c r="I611" s="20"/>
      <c r="J611" s="28"/>
      <c r="K611" s="28"/>
      <c r="L611" s="28"/>
      <c r="M611" s="28"/>
      <c r="N611" s="28"/>
      <c r="O611" s="28"/>
      <c r="P611" s="28"/>
      <c r="Q611" s="28"/>
      <c r="R611" s="28"/>
      <c r="S611" s="28"/>
      <c r="T611" s="28"/>
      <c r="U611" s="28"/>
      <c r="V611" s="28"/>
      <c r="W611" s="28"/>
      <c r="X611" s="28"/>
      <c r="Y611" s="28"/>
      <c r="Z611" s="28"/>
    </row>
    <row r="612" spans="1:26" ht="14">
      <c r="A612" s="28"/>
      <c r="B612" s="28"/>
      <c r="C612" s="5"/>
      <c r="D612" s="28"/>
      <c r="E612" s="28"/>
      <c r="F612" s="28"/>
      <c r="G612" s="28"/>
      <c r="H612" s="28"/>
      <c r="I612" s="20"/>
      <c r="J612" s="28"/>
      <c r="K612" s="28"/>
      <c r="L612" s="28"/>
      <c r="M612" s="28"/>
      <c r="N612" s="28"/>
      <c r="O612" s="28"/>
      <c r="P612" s="28"/>
      <c r="Q612" s="28"/>
      <c r="R612" s="28"/>
      <c r="S612" s="28"/>
      <c r="T612" s="28"/>
      <c r="U612" s="28"/>
      <c r="V612" s="28"/>
      <c r="W612" s="28"/>
      <c r="X612" s="28"/>
      <c r="Y612" s="28"/>
      <c r="Z612" s="28"/>
    </row>
    <row r="613" spans="1:26" ht="14">
      <c r="A613" s="28"/>
      <c r="B613" s="28"/>
      <c r="C613" s="5"/>
      <c r="D613" s="28"/>
      <c r="E613" s="28"/>
      <c r="F613" s="28"/>
      <c r="G613" s="28"/>
      <c r="H613" s="28"/>
      <c r="I613" s="20"/>
      <c r="J613" s="28"/>
      <c r="K613" s="28"/>
      <c r="L613" s="28"/>
      <c r="M613" s="28"/>
      <c r="N613" s="28"/>
      <c r="O613" s="28"/>
      <c r="P613" s="28"/>
      <c r="Q613" s="28"/>
      <c r="R613" s="28"/>
      <c r="S613" s="28"/>
      <c r="T613" s="28"/>
      <c r="U613" s="28"/>
      <c r="V613" s="28"/>
      <c r="W613" s="28"/>
      <c r="X613" s="28"/>
      <c r="Y613" s="28"/>
      <c r="Z613" s="28"/>
    </row>
    <row r="614" spans="1:26" ht="14">
      <c r="A614" s="28"/>
      <c r="B614" s="28"/>
      <c r="C614" s="5"/>
      <c r="D614" s="28"/>
      <c r="E614" s="28"/>
      <c r="F614" s="28"/>
      <c r="G614" s="28"/>
      <c r="H614" s="28"/>
      <c r="I614" s="20"/>
      <c r="J614" s="28"/>
      <c r="K614" s="28"/>
      <c r="L614" s="28"/>
      <c r="M614" s="28"/>
      <c r="N614" s="28"/>
      <c r="O614" s="28"/>
      <c r="P614" s="28"/>
      <c r="Q614" s="28"/>
      <c r="R614" s="28"/>
      <c r="S614" s="28"/>
      <c r="T614" s="28"/>
      <c r="U614" s="28"/>
      <c r="V614" s="28"/>
      <c r="W614" s="28"/>
      <c r="X614" s="28"/>
      <c r="Y614" s="28"/>
      <c r="Z614" s="28"/>
    </row>
    <row r="615" spans="1:26" ht="14">
      <c r="A615" s="28"/>
      <c r="B615" s="28"/>
      <c r="C615" s="5"/>
      <c r="D615" s="28"/>
      <c r="E615" s="28"/>
      <c r="F615" s="28"/>
      <c r="G615" s="28"/>
      <c r="H615" s="28"/>
      <c r="I615" s="20"/>
      <c r="J615" s="28"/>
      <c r="K615" s="28"/>
      <c r="L615" s="28"/>
      <c r="M615" s="28"/>
      <c r="N615" s="28"/>
      <c r="O615" s="28"/>
      <c r="P615" s="28"/>
      <c r="Q615" s="28"/>
      <c r="R615" s="28"/>
      <c r="S615" s="28"/>
      <c r="T615" s="28"/>
      <c r="U615" s="28"/>
      <c r="V615" s="28"/>
      <c r="W615" s="28"/>
      <c r="X615" s="28"/>
      <c r="Y615" s="28"/>
      <c r="Z615" s="28"/>
    </row>
    <row r="616" spans="1:26" ht="14">
      <c r="A616" s="28"/>
      <c r="B616" s="28"/>
      <c r="C616" s="5"/>
      <c r="D616" s="28"/>
      <c r="E616" s="28"/>
      <c r="F616" s="28"/>
      <c r="G616" s="28"/>
      <c r="H616" s="28"/>
      <c r="I616" s="20"/>
      <c r="J616" s="28"/>
      <c r="K616" s="28"/>
      <c r="L616" s="28"/>
      <c r="M616" s="28"/>
      <c r="N616" s="28"/>
      <c r="O616" s="28"/>
      <c r="P616" s="28"/>
      <c r="Q616" s="28"/>
      <c r="R616" s="28"/>
      <c r="S616" s="28"/>
      <c r="T616" s="28"/>
      <c r="U616" s="28"/>
      <c r="V616" s="28"/>
      <c r="W616" s="28"/>
      <c r="X616" s="28"/>
      <c r="Y616" s="28"/>
      <c r="Z616" s="28"/>
    </row>
    <row r="617" spans="1:26" ht="14">
      <c r="A617" s="28"/>
      <c r="B617" s="28"/>
      <c r="C617" s="5"/>
      <c r="D617" s="28"/>
      <c r="E617" s="28"/>
      <c r="F617" s="28"/>
      <c r="G617" s="28"/>
      <c r="H617" s="28"/>
      <c r="I617" s="20"/>
      <c r="J617" s="28"/>
      <c r="K617" s="28"/>
      <c r="L617" s="28"/>
      <c r="M617" s="28"/>
      <c r="N617" s="28"/>
      <c r="O617" s="28"/>
      <c r="P617" s="28"/>
      <c r="Q617" s="28"/>
      <c r="R617" s="28"/>
      <c r="S617" s="28"/>
      <c r="T617" s="28"/>
      <c r="U617" s="28"/>
      <c r="V617" s="28"/>
      <c r="W617" s="28"/>
      <c r="X617" s="28"/>
      <c r="Y617" s="28"/>
      <c r="Z617" s="28"/>
    </row>
    <row r="618" spans="1:26" ht="14">
      <c r="A618" s="28"/>
      <c r="B618" s="28"/>
      <c r="C618" s="5"/>
      <c r="D618" s="28"/>
      <c r="E618" s="28"/>
      <c r="F618" s="28"/>
      <c r="G618" s="28"/>
      <c r="H618" s="28"/>
      <c r="I618" s="20"/>
      <c r="J618" s="28"/>
      <c r="K618" s="28"/>
      <c r="L618" s="28"/>
      <c r="M618" s="28"/>
      <c r="N618" s="28"/>
      <c r="O618" s="28"/>
      <c r="P618" s="28"/>
      <c r="Q618" s="28"/>
      <c r="R618" s="28"/>
      <c r="S618" s="28"/>
      <c r="T618" s="28"/>
      <c r="U618" s="28"/>
      <c r="V618" s="28"/>
      <c r="W618" s="28"/>
      <c r="X618" s="28"/>
      <c r="Y618" s="28"/>
      <c r="Z618" s="28"/>
    </row>
    <row r="619" spans="1:26" ht="14">
      <c r="A619" s="28"/>
      <c r="B619" s="28"/>
      <c r="C619" s="5"/>
      <c r="D619" s="28"/>
      <c r="E619" s="28"/>
      <c r="F619" s="28"/>
      <c r="G619" s="28"/>
      <c r="H619" s="28"/>
      <c r="I619" s="20"/>
      <c r="J619" s="28"/>
      <c r="K619" s="28"/>
      <c r="L619" s="28"/>
      <c r="M619" s="28"/>
      <c r="N619" s="28"/>
      <c r="O619" s="28"/>
      <c r="P619" s="28"/>
      <c r="Q619" s="28"/>
      <c r="R619" s="28"/>
      <c r="S619" s="28"/>
      <c r="T619" s="28"/>
      <c r="U619" s="28"/>
      <c r="V619" s="28"/>
      <c r="W619" s="28"/>
      <c r="X619" s="28"/>
      <c r="Y619" s="28"/>
      <c r="Z619" s="28"/>
    </row>
    <row r="620" spans="1:26" ht="14">
      <c r="A620" s="28"/>
      <c r="B620" s="28"/>
      <c r="C620" s="5"/>
      <c r="D620" s="28"/>
      <c r="E620" s="28"/>
      <c r="F620" s="28"/>
      <c r="G620" s="28"/>
      <c r="H620" s="28"/>
      <c r="I620" s="20"/>
      <c r="J620" s="28"/>
      <c r="K620" s="28"/>
      <c r="L620" s="28"/>
      <c r="M620" s="28"/>
      <c r="N620" s="28"/>
      <c r="O620" s="28"/>
      <c r="P620" s="28"/>
      <c r="Q620" s="28"/>
      <c r="R620" s="28"/>
      <c r="S620" s="28"/>
      <c r="T620" s="28"/>
      <c r="U620" s="28"/>
      <c r="V620" s="28"/>
      <c r="W620" s="28"/>
      <c r="X620" s="28"/>
      <c r="Y620" s="28"/>
      <c r="Z620" s="28"/>
    </row>
    <row r="621" spans="1:26" ht="14">
      <c r="A621" s="28"/>
      <c r="B621" s="28"/>
      <c r="C621" s="5"/>
      <c r="D621" s="28"/>
      <c r="E621" s="28"/>
      <c r="F621" s="28"/>
      <c r="G621" s="28"/>
      <c r="H621" s="28"/>
      <c r="I621" s="20"/>
      <c r="J621" s="28"/>
      <c r="K621" s="28"/>
      <c r="L621" s="28"/>
      <c r="M621" s="28"/>
      <c r="N621" s="28"/>
      <c r="O621" s="28"/>
      <c r="P621" s="28"/>
      <c r="Q621" s="28"/>
      <c r="R621" s="28"/>
      <c r="S621" s="28"/>
      <c r="T621" s="28"/>
      <c r="U621" s="28"/>
      <c r="V621" s="28"/>
      <c r="W621" s="28"/>
      <c r="X621" s="28"/>
      <c r="Y621" s="28"/>
      <c r="Z621" s="28"/>
    </row>
    <row r="622" spans="1:26" ht="14">
      <c r="A622" s="28"/>
      <c r="B622" s="28"/>
      <c r="C622" s="5"/>
      <c r="D622" s="28"/>
      <c r="E622" s="28"/>
      <c r="F622" s="28"/>
      <c r="G622" s="28"/>
      <c r="H622" s="28"/>
      <c r="I622" s="20"/>
      <c r="J622" s="28"/>
      <c r="K622" s="28"/>
      <c r="L622" s="28"/>
      <c r="M622" s="28"/>
      <c r="N622" s="28"/>
      <c r="O622" s="28"/>
      <c r="P622" s="28"/>
      <c r="Q622" s="28"/>
      <c r="R622" s="28"/>
      <c r="S622" s="28"/>
      <c r="T622" s="28"/>
      <c r="U622" s="28"/>
      <c r="V622" s="28"/>
      <c r="W622" s="28"/>
      <c r="X622" s="28"/>
      <c r="Y622" s="28"/>
      <c r="Z622" s="28"/>
    </row>
    <row r="623" spans="1:26" ht="14">
      <c r="A623" s="28"/>
      <c r="B623" s="28"/>
      <c r="C623" s="5"/>
      <c r="D623" s="28"/>
      <c r="E623" s="28"/>
      <c r="F623" s="28"/>
      <c r="G623" s="28"/>
      <c r="H623" s="28"/>
      <c r="I623" s="20"/>
      <c r="J623" s="28"/>
      <c r="K623" s="28"/>
      <c r="L623" s="28"/>
      <c r="M623" s="28"/>
      <c r="N623" s="28"/>
      <c r="O623" s="28"/>
      <c r="P623" s="28"/>
      <c r="Q623" s="28"/>
      <c r="R623" s="28"/>
      <c r="S623" s="28"/>
      <c r="T623" s="28"/>
      <c r="U623" s="28"/>
      <c r="V623" s="28"/>
      <c r="W623" s="28"/>
      <c r="X623" s="28"/>
      <c r="Y623" s="28"/>
      <c r="Z623" s="28"/>
    </row>
    <row r="624" spans="1:26" ht="14">
      <c r="A624" s="28"/>
      <c r="B624" s="28"/>
      <c r="C624" s="5"/>
      <c r="D624" s="28"/>
      <c r="E624" s="28"/>
      <c r="F624" s="28"/>
      <c r="G624" s="28"/>
      <c r="H624" s="28"/>
      <c r="I624" s="20"/>
      <c r="J624" s="28"/>
      <c r="K624" s="28"/>
      <c r="L624" s="28"/>
      <c r="M624" s="28"/>
      <c r="N624" s="28"/>
      <c r="O624" s="28"/>
      <c r="P624" s="28"/>
      <c r="Q624" s="28"/>
      <c r="R624" s="28"/>
      <c r="S624" s="28"/>
      <c r="T624" s="28"/>
      <c r="U624" s="28"/>
      <c r="V624" s="28"/>
      <c r="W624" s="28"/>
      <c r="X624" s="28"/>
      <c r="Y624" s="28"/>
      <c r="Z624" s="28"/>
    </row>
    <row r="625" spans="1:26" ht="14">
      <c r="A625" s="28"/>
      <c r="B625" s="28"/>
      <c r="C625" s="5"/>
      <c r="D625" s="28"/>
      <c r="E625" s="28"/>
      <c r="F625" s="28"/>
      <c r="G625" s="28"/>
      <c r="H625" s="28"/>
      <c r="I625" s="20"/>
      <c r="J625" s="28"/>
      <c r="K625" s="28"/>
      <c r="L625" s="28"/>
      <c r="M625" s="28"/>
      <c r="N625" s="28"/>
      <c r="O625" s="28"/>
      <c r="P625" s="28"/>
      <c r="Q625" s="28"/>
      <c r="R625" s="28"/>
      <c r="S625" s="28"/>
      <c r="T625" s="28"/>
      <c r="U625" s="28"/>
      <c r="V625" s="28"/>
      <c r="W625" s="28"/>
      <c r="X625" s="28"/>
      <c r="Y625" s="28"/>
      <c r="Z625" s="28"/>
    </row>
    <row r="626" spans="1:26" ht="14">
      <c r="A626" s="28"/>
      <c r="B626" s="28"/>
      <c r="C626" s="5"/>
      <c r="D626" s="28"/>
      <c r="E626" s="28"/>
      <c r="F626" s="28"/>
      <c r="G626" s="28"/>
      <c r="H626" s="28"/>
      <c r="I626" s="20"/>
      <c r="J626" s="28"/>
      <c r="K626" s="28"/>
      <c r="L626" s="28"/>
      <c r="M626" s="28"/>
      <c r="N626" s="28"/>
      <c r="O626" s="28"/>
      <c r="P626" s="28"/>
      <c r="Q626" s="28"/>
      <c r="R626" s="28"/>
      <c r="S626" s="28"/>
      <c r="T626" s="28"/>
      <c r="U626" s="28"/>
      <c r="V626" s="28"/>
      <c r="W626" s="28"/>
      <c r="X626" s="28"/>
      <c r="Y626" s="28"/>
      <c r="Z626" s="28"/>
    </row>
    <row r="627" spans="1:26" ht="14">
      <c r="A627" s="28"/>
      <c r="B627" s="28"/>
      <c r="C627" s="5"/>
      <c r="D627" s="28"/>
      <c r="E627" s="28"/>
      <c r="F627" s="28"/>
      <c r="G627" s="28"/>
      <c r="H627" s="28"/>
      <c r="I627" s="20"/>
      <c r="J627" s="28"/>
      <c r="K627" s="28"/>
      <c r="L627" s="28"/>
      <c r="M627" s="28"/>
      <c r="N627" s="28"/>
      <c r="O627" s="28"/>
      <c r="P627" s="28"/>
      <c r="Q627" s="28"/>
      <c r="R627" s="28"/>
      <c r="S627" s="28"/>
      <c r="T627" s="28"/>
      <c r="U627" s="28"/>
      <c r="V627" s="28"/>
      <c r="W627" s="28"/>
      <c r="X627" s="28"/>
      <c r="Y627" s="28"/>
      <c r="Z627" s="28"/>
    </row>
    <row r="628" spans="1:26" ht="14">
      <c r="A628" s="28"/>
      <c r="B628" s="28"/>
      <c r="C628" s="5"/>
      <c r="D628" s="28"/>
      <c r="E628" s="28"/>
      <c r="F628" s="28"/>
      <c r="G628" s="28"/>
      <c r="H628" s="28"/>
      <c r="I628" s="20"/>
      <c r="J628" s="28"/>
      <c r="K628" s="28"/>
      <c r="L628" s="28"/>
      <c r="M628" s="28"/>
      <c r="N628" s="28"/>
      <c r="O628" s="28"/>
      <c r="P628" s="28"/>
      <c r="Q628" s="28"/>
      <c r="R628" s="28"/>
      <c r="S628" s="28"/>
      <c r="T628" s="28"/>
      <c r="U628" s="28"/>
      <c r="V628" s="28"/>
      <c r="W628" s="28"/>
      <c r="X628" s="28"/>
      <c r="Y628" s="28"/>
      <c r="Z628" s="28"/>
    </row>
    <row r="629" spans="1:26" ht="14">
      <c r="A629" s="28"/>
      <c r="B629" s="28"/>
      <c r="C629" s="5"/>
      <c r="D629" s="28"/>
      <c r="E629" s="28"/>
      <c r="F629" s="28"/>
      <c r="G629" s="28"/>
      <c r="H629" s="28"/>
      <c r="I629" s="20"/>
      <c r="J629" s="28"/>
      <c r="K629" s="28"/>
      <c r="L629" s="28"/>
      <c r="M629" s="28"/>
      <c r="N629" s="28"/>
      <c r="O629" s="28"/>
      <c r="P629" s="28"/>
      <c r="Q629" s="28"/>
      <c r="R629" s="28"/>
      <c r="S629" s="28"/>
      <c r="T629" s="28"/>
      <c r="U629" s="28"/>
      <c r="V629" s="28"/>
      <c r="W629" s="28"/>
      <c r="X629" s="28"/>
      <c r="Y629" s="28"/>
      <c r="Z629" s="28"/>
    </row>
    <row r="630" spans="1:26" ht="14">
      <c r="A630" s="28"/>
      <c r="B630" s="28"/>
      <c r="C630" s="5"/>
      <c r="D630" s="28"/>
      <c r="E630" s="28"/>
      <c r="F630" s="28"/>
      <c r="G630" s="28"/>
      <c r="H630" s="28"/>
      <c r="I630" s="20"/>
      <c r="J630" s="28"/>
      <c r="K630" s="28"/>
      <c r="L630" s="28"/>
      <c r="M630" s="28"/>
      <c r="N630" s="28"/>
      <c r="O630" s="28"/>
      <c r="P630" s="28"/>
      <c r="Q630" s="28"/>
      <c r="R630" s="28"/>
      <c r="S630" s="28"/>
      <c r="T630" s="28"/>
      <c r="U630" s="28"/>
      <c r="V630" s="28"/>
      <c r="W630" s="28"/>
      <c r="X630" s="28"/>
      <c r="Y630" s="28"/>
      <c r="Z630" s="28"/>
    </row>
    <row r="631" spans="1:26" ht="14">
      <c r="A631" s="28"/>
      <c r="B631" s="28"/>
      <c r="C631" s="5"/>
      <c r="D631" s="28"/>
      <c r="E631" s="28"/>
      <c r="F631" s="28"/>
      <c r="G631" s="28"/>
      <c r="H631" s="28"/>
      <c r="I631" s="20"/>
      <c r="J631" s="28"/>
      <c r="K631" s="28"/>
      <c r="L631" s="28"/>
      <c r="M631" s="28"/>
      <c r="N631" s="28"/>
      <c r="O631" s="28"/>
      <c r="P631" s="28"/>
      <c r="Q631" s="28"/>
      <c r="R631" s="28"/>
      <c r="S631" s="28"/>
      <c r="T631" s="28"/>
      <c r="U631" s="28"/>
      <c r="V631" s="28"/>
      <c r="W631" s="28"/>
      <c r="X631" s="28"/>
      <c r="Y631" s="28"/>
      <c r="Z631" s="28"/>
    </row>
    <row r="632" spans="1:26" ht="14">
      <c r="A632" s="28"/>
      <c r="B632" s="28"/>
      <c r="C632" s="5"/>
      <c r="D632" s="28"/>
      <c r="E632" s="28"/>
      <c r="F632" s="28"/>
      <c r="G632" s="28"/>
      <c r="H632" s="28"/>
      <c r="I632" s="20"/>
      <c r="J632" s="28"/>
      <c r="K632" s="28"/>
      <c r="L632" s="28"/>
      <c r="M632" s="28"/>
      <c r="N632" s="28"/>
      <c r="O632" s="28"/>
      <c r="P632" s="28"/>
      <c r="Q632" s="28"/>
      <c r="R632" s="28"/>
      <c r="S632" s="28"/>
      <c r="T632" s="28"/>
      <c r="U632" s="28"/>
      <c r="V632" s="28"/>
      <c r="W632" s="28"/>
      <c r="X632" s="28"/>
      <c r="Y632" s="28"/>
      <c r="Z632" s="28"/>
    </row>
    <row r="633" spans="1:26" ht="14">
      <c r="A633" s="28"/>
      <c r="B633" s="28"/>
      <c r="C633" s="5"/>
      <c r="D633" s="28"/>
      <c r="E633" s="28"/>
      <c r="F633" s="28"/>
      <c r="G633" s="28"/>
      <c r="H633" s="28"/>
      <c r="I633" s="20"/>
      <c r="J633" s="28"/>
      <c r="K633" s="28"/>
      <c r="L633" s="28"/>
      <c r="M633" s="28"/>
      <c r="N633" s="28"/>
      <c r="O633" s="28"/>
      <c r="P633" s="28"/>
      <c r="Q633" s="28"/>
      <c r="R633" s="28"/>
      <c r="S633" s="28"/>
      <c r="T633" s="28"/>
      <c r="U633" s="28"/>
      <c r="V633" s="28"/>
      <c r="W633" s="28"/>
      <c r="X633" s="28"/>
      <c r="Y633" s="28"/>
      <c r="Z633" s="28"/>
    </row>
    <row r="634" spans="1:26" ht="14">
      <c r="A634" s="28"/>
      <c r="B634" s="28"/>
      <c r="C634" s="5"/>
      <c r="D634" s="28"/>
      <c r="E634" s="28"/>
      <c r="F634" s="28"/>
      <c r="G634" s="28"/>
      <c r="H634" s="28"/>
      <c r="I634" s="20"/>
      <c r="J634" s="28"/>
      <c r="K634" s="28"/>
      <c r="L634" s="28"/>
      <c r="M634" s="28"/>
      <c r="N634" s="28"/>
      <c r="O634" s="28"/>
      <c r="P634" s="28"/>
      <c r="Q634" s="28"/>
      <c r="R634" s="28"/>
      <c r="S634" s="28"/>
      <c r="T634" s="28"/>
      <c r="U634" s="28"/>
      <c r="V634" s="28"/>
      <c r="W634" s="28"/>
      <c r="X634" s="28"/>
      <c r="Y634" s="28"/>
      <c r="Z634" s="28"/>
    </row>
    <row r="635" spans="1:26" ht="14">
      <c r="A635" s="28"/>
      <c r="B635" s="28"/>
      <c r="C635" s="5"/>
      <c r="D635" s="28"/>
      <c r="E635" s="28"/>
      <c r="F635" s="28"/>
      <c r="G635" s="28"/>
      <c r="H635" s="28"/>
      <c r="I635" s="20"/>
      <c r="J635" s="28"/>
      <c r="K635" s="28"/>
      <c r="L635" s="28"/>
      <c r="M635" s="28"/>
      <c r="N635" s="28"/>
      <c r="O635" s="28"/>
      <c r="P635" s="28"/>
      <c r="Q635" s="28"/>
      <c r="R635" s="28"/>
      <c r="S635" s="28"/>
      <c r="T635" s="28"/>
      <c r="U635" s="28"/>
      <c r="V635" s="28"/>
      <c r="W635" s="28"/>
      <c r="X635" s="28"/>
      <c r="Y635" s="28"/>
      <c r="Z635" s="28"/>
    </row>
    <row r="636" spans="1:26" ht="14">
      <c r="A636" s="28"/>
      <c r="B636" s="28"/>
      <c r="C636" s="5"/>
      <c r="D636" s="28"/>
      <c r="E636" s="28"/>
      <c r="F636" s="28"/>
      <c r="G636" s="28"/>
      <c r="H636" s="28"/>
      <c r="I636" s="20"/>
      <c r="J636" s="28"/>
      <c r="K636" s="28"/>
      <c r="L636" s="28"/>
      <c r="M636" s="28"/>
      <c r="N636" s="28"/>
      <c r="O636" s="28"/>
      <c r="P636" s="28"/>
      <c r="Q636" s="28"/>
      <c r="R636" s="28"/>
      <c r="S636" s="28"/>
      <c r="T636" s="28"/>
      <c r="U636" s="28"/>
      <c r="V636" s="28"/>
      <c r="W636" s="28"/>
      <c r="X636" s="28"/>
      <c r="Y636" s="28"/>
      <c r="Z636" s="28"/>
    </row>
    <row r="637" spans="1:26" ht="14">
      <c r="A637" s="28"/>
      <c r="B637" s="28"/>
      <c r="C637" s="5"/>
      <c r="D637" s="28"/>
      <c r="E637" s="28"/>
      <c r="F637" s="28"/>
      <c r="G637" s="28"/>
      <c r="H637" s="28"/>
      <c r="I637" s="20"/>
      <c r="J637" s="28"/>
      <c r="K637" s="28"/>
      <c r="L637" s="28"/>
      <c r="M637" s="28"/>
      <c r="N637" s="28"/>
      <c r="O637" s="28"/>
      <c r="P637" s="28"/>
      <c r="Q637" s="28"/>
      <c r="R637" s="28"/>
      <c r="S637" s="28"/>
      <c r="T637" s="28"/>
      <c r="U637" s="28"/>
      <c r="V637" s="28"/>
      <c r="W637" s="28"/>
      <c r="X637" s="28"/>
      <c r="Y637" s="28"/>
      <c r="Z637" s="28"/>
    </row>
    <row r="638" spans="1:26" ht="14">
      <c r="A638" s="28"/>
      <c r="B638" s="28"/>
      <c r="C638" s="5"/>
      <c r="D638" s="28"/>
      <c r="E638" s="28"/>
      <c r="F638" s="28"/>
      <c r="G638" s="28"/>
      <c r="H638" s="28"/>
      <c r="I638" s="20"/>
      <c r="J638" s="28"/>
      <c r="K638" s="28"/>
      <c r="L638" s="28"/>
      <c r="M638" s="28"/>
      <c r="N638" s="28"/>
      <c r="O638" s="28"/>
      <c r="P638" s="28"/>
      <c r="Q638" s="28"/>
      <c r="R638" s="28"/>
      <c r="S638" s="28"/>
      <c r="T638" s="28"/>
      <c r="U638" s="28"/>
      <c r="V638" s="28"/>
      <c r="W638" s="28"/>
      <c r="X638" s="28"/>
      <c r="Y638" s="28"/>
      <c r="Z638" s="28"/>
    </row>
    <row r="639" spans="1:26" ht="14">
      <c r="A639" s="28"/>
      <c r="B639" s="28"/>
      <c r="C639" s="5"/>
      <c r="D639" s="28"/>
      <c r="E639" s="28"/>
      <c r="F639" s="28"/>
      <c r="G639" s="28"/>
      <c r="H639" s="28"/>
      <c r="I639" s="20"/>
      <c r="J639" s="28"/>
      <c r="K639" s="28"/>
      <c r="L639" s="28"/>
      <c r="M639" s="28"/>
      <c r="N639" s="28"/>
      <c r="O639" s="28"/>
      <c r="P639" s="28"/>
      <c r="Q639" s="28"/>
      <c r="R639" s="28"/>
      <c r="S639" s="28"/>
      <c r="T639" s="28"/>
      <c r="U639" s="28"/>
      <c r="V639" s="28"/>
      <c r="W639" s="28"/>
      <c r="X639" s="28"/>
      <c r="Y639" s="28"/>
      <c r="Z639" s="28"/>
    </row>
    <row r="640" spans="1:26" ht="14">
      <c r="A640" s="28"/>
      <c r="B640" s="28"/>
      <c r="C640" s="5"/>
      <c r="D640" s="28"/>
      <c r="E640" s="28"/>
      <c r="F640" s="28"/>
      <c r="G640" s="28"/>
      <c r="H640" s="28"/>
      <c r="I640" s="20"/>
      <c r="J640" s="28"/>
      <c r="K640" s="28"/>
      <c r="L640" s="28"/>
      <c r="M640" s="28"/>
      <c r="N640" s="28"/>
      <c r="O640" s="28"/>
      <c r="P640" s="28"/>
      <c r="Q640" s="28"/>
      <c r="R640" s="28"/>
      <c r="S640" s="28"/>
      <c r="T640" s="28"/>
      <c r="U640" s="28"/>
      <c r="V640" s="28"/>
      <c r="W640" s="28"/>
      <c r="X640" s="28"/>
      <c r="Y640" s="28"/>
      <c r="Z640" s="28"/>
    </row>
    <row r="641" spans="1:26" ht="14">
      <c r="A641" s="28"/>
      <c r="B641" s="28"/>
      <c r="C641" s="5"/>
      <c r="D641" s="28"/>
      <c r="E641" s="28"/>
      <c r="F641" s="28"/>
      <c r="G641" s="28"/>
      <c r="H641" s="28"/>
      <c r="I641" s="20"/>
      <c r="J641" s="28"/>
      <c r="K641" s="28"/>
      <c r="L641" s="28"/>
      <c r="M641" s="28"/>
      <c r="N641" s="28"/>
      <c r="O641" s="28"/>
      <c r="P641" s="28"/>
      <c r="Q641" s="28"/>
      <c r="R641" s="28"/>
      <c r="S641" s="28"/>
      <c r="T641" s="28"/>
      <c r="U641" s="28"/>
      <c r="V641" s="28"/>
      <c r="W641" s="28"/>
      <c r="X641" s="28"/>
      <c r="Y641" s="28"/>
      <c r="Z641" s="28"/>
    </row>
    <row r="642" spans="1:26" ht="14">
      <c r="A642" s="28"/>
      <c r="B642" s="28"/>
      <c r="C642" s="5"/>
      <c r="D642" s="28"/>
      <c r="E642" s="28"/>
      <c r="F642" s="28"/>
      <c r="G642" s="28"/>
      <c r="H642" s="28"/>
      <c r="I642" s="20"/>
      <c r="J642" s="28"/>
      <c r="K642" s="28"/>
      <c r="L642" s="28"/>
      <c r="M642" s="28"/>
      <c r="N642" s="28"/>
      <c r="O642" s="28"/>
      <c r="P642" s="28"/>
      <c r="Q642" s="28"/>
      <c r="R642" s="28"/>
      <c r="S642" s="28"/>
      <c r="T642" s="28"/>
      <c r="U642" s="28"/>
      <c r="V642" s="28"/>
      <c r="W642" s="28"/>
      <c r="X642" s="28"/>
      <c r="Y642" s="28"/>
      <c r="Z642" s="28"/>
    </row>
    <row r="643" spans="1:26" ht="14">
      <c r="A643" s="28"/>
      <c r="B643" s="28"/>
      <c r="C643" s="5"/>
      <c r="D643" s="28"/>
      <c r="E643" s="28"/>
      <c r="F643" s="28"/>
      <c r="G643" s="28"/>
      <c r="H643" s="28"/>
      <c r="I643" s="20"/>
      <c r="J643" s="28"/>
      <c r="K643" s="28"/>
      <c r="L643" s="28"/>
      <c r="M643" s="28"/>
      <c r="N643" s="28"/>
      <c r="O643" s="28"/>
      <c r="P643" s="28"/>
      <c r="Q643" s="28"/>
      <c r="R643" s="28"/>
      <c r="S643" s="28"/>
      <c r="T643" s="28"/>
      <c r="U643" s="28"/>
      <c r="V643" s="28"/>
      <c r="W643" s="28"/>
      <c r="X643" s="28"/>
      <c r="Y643" s="28"/>
      <c r="Z643" s="28"/>
    </row>
    <row r="644" spans="1:26" ht="14">
      <c r="A644" s="28"/>
      <c r="B644" s="28"/>
      <c r="C644" s="5"/>
      <c r="D644" s="28"/>
      <c r="E644" s="28"/>
      <c r="F644" s="28"/>
      <c r="G644" s="28"/>
      <c r="H644" s="28"/>
      <c r="I644" s="20"/>
      <c r="J644" s="28"/>
      <c r="K644" s="28"/>
      <c r="L644" s="28"/>
      <c r="M644" s="28"/>
      <c r="N644" s="28"/>
      <c r="O644" s="28"/>
      <c r="P644" s="28"/>
      <c r="Q644" s="28"/>
      <c r="R644" s="28"/>
      <c r="S644" s="28"/>
      <c r="T644" s="28"/>
      <c r="U644" s="28"/>
      <c r="V644" s="28"/>
      <c r="W644" s="28"/>
      <c r="X644" s="28"/>
      <c r="Y644" s="28"/>
      <c r="Z644" s="28"/>
    </row>
    <row r="645" spans="1:26" ht="14">
      <c r="A645" s="28"/>
      <c r="B645" s="28"/>
      <c r="C645" s="5"/>
      <c r="D645" s="28"/>
      <c r="E645" s="28"/>
      <c r="F645" s="28"/>
      <c r="G645" s="28"/>
      <c r="H645" s="28"/>
      <c r="I645" s="20"/>
      <c r="J645" s="28"/>
      <c r="K645" s="28"/>
      <c r="L645" s="28"/>
      <c r="M645" s="28"/>
      <c r="N645" s="28"/>
      <c r="O645" s="28"/>
      <c r="P645" s="28"/>
      <c r="Q645" s="28"/>
      <c r="R645" s="28"/>
      <c r="S645" s="28"/>
      <c r="T645" s="28"/>
      <c r="U645" s="28"/>
      <c r="V645" s="28"/>
      <c r="W645" s="28"/>
      <c r="X645" s="28"/>
      <c r="Y645" s="28"/>
      <c r="Z645" s="28"/>
    </row>
    <row r="646" spans="1:26" ht="14">
      <c r="A646" s="28"/>
      <c r="B646" s="28"/>
      <c r="C646" s="5"/>
      <c r="D646" s="28"/>
      <c r="E646" s="28"/>
      <c r="F646" s="28"/>
      <c r="G646" s="28"/>
      <c r="H646" s="28"/>
      <c r="I646" s="20"/>
      <c r="J646" s="28"/>
      <c r="K646" s="28"/>
      <c r="L646" s="28"/>
      <c r="M646" s="28"/>
      <c r="N646" s="28"/>
      <c r="O646" s="28"/>
      <c r="P646" s="28"/>
      <c r="Q646" s="28"/>
      <c r="R646" s="28"/>
      <c r="S646" s="28"/>
      <c r="T646" s="28"/>
      <c r="U646" s="28"/>
      <c r="V646" s="28"/>
      <c r="W646" s="28"/>
      <c r="X646" s="28"/>
      <c r="Y646" s="28"/>
      <c r="Z646" s="28"/>
    </row>
    <row r="647" spans="1:26" ht="14">
      <c r="A647" s="28"/>
      <c r="B647" s="28"/>
      <c r="C647" s="5"/>
      <c r="D647" s="28"/>
      <c r="E647" s="28"/>
      <c r="F647" s="28"/>
      <c r="G647" s="28"/>
      <c r="H647" s="28"/>
      <c r="I647" s="20"/>
      <c r="J647" s="28"/>
      <c r="K647" s="28"/>
      <c r="L647" s="28"/>
      <c r="M647" s="28"/>
      <c r="N647" s="28"/>
      <c r="O647" s="28"/>
      <c r="P647" s="28"/>
      <c r="Q647" s="28"/>
      <c r="R647" s="28"/>
      <c r="S647" s="28"/>
      <c r="T647" s="28"/>
      <c r="U647" s="28"/>
      <c r="V647" s="28"/>
      <c r="W647" s="28"/>
      <c r="X647" s="28"/>
      <c r="Y647" s="28"/>
      <c r="Z647" s="28"/>
    </row>
    <row r="648" spans="1:26" ht="14">
      <c r="A648" s="28"/>
      <c r="B648" s="28"/>
      <c r="C648" s="5"/>
      <c r="D648" s="28"/>
      <c r="E648" s="28"/>
      <c r="F648" s="28"/>
      <c r="G648" s="28"/>
      <c r="H648" s="28"/>
      <c r="I648" s="20"/>
      <c r="J648" s="28"/>
      <c r="K648" s="28"/>
      <c r="L648" s="28"/>
      <c r="M648" s="28"/>
      <c r="N648" s="28"/>
      <c r="O648" s="28"/>
      <c r="P648" s="28"/>
      <c r="Q648" s="28"/>
      <c r="R648" s="28"/>
      <c r="S648" s="28"/>
      <c r="T648" s="28"/>
      <c r="U648" s="28"/>
      <c r="V648" s="28"/>
      <c r="W648" s="28"/>
      <c r="X648" s="28"/>
      <c r="Y648" s="28"/>
      <c r="Z648" s="28"/>
    </row>
    <row r="649" spans="1:26" ht="14">
      <c r="A649" s="28"/>
      <c r="B649" s="28"/>
      <c r="C649" s="5"/>
      <c r="D649" s="28"/>
      <c r="E649" s="28"/>
      <c r="F649" s="28"/>
      <c r="G649" s="28"/>
      <c r="H649" s="28"/>
      <c r="I649" s="20"/>
      <c r="J649" s="28"/>
      <c r="K649" s="28"/>
      <c r="L649" s="28"/>
      <c r="M649" s="28"/>
      <c r="N649" s="28"/>
      <c r="O649" s="28"/>
      <c r="P649" s="28"/>
      <c r="Q649" s="28"/>
      <c r="R649" s="28"/>
      <c r="S649" s="28"/>
      <c r="T649" s="28"/>
      <c r="U649" s="28"/>
      <c r="V649" s="28"/>
      <c r="W649" s="28"/>
      <c r="X649" s="28"/>
      <c r="Y649" s="28"/>
      <c r="Z649" s="28"/>
    </row>
    <row r="650" spans="1:26" ht="14">
      <c r="A650" s="28"/>
      <c r="B650" s="28"/>
      <c r="C650" s="5"/>
      <c r="D650" s="28"/>
      <c r="E650" s="28"/>
      <c r="F650" s="28"/>
      <c r="G650" s="28"/>
      <c r="H650" s="28"/>
      <c r="I650" s="20"/>
      <c r="J650" s="28"/>
      <c r="K650" s="28"/>
      <c r="L650" s="28"/>
      <c r="M650" s="28"/>
      <c r="N650" s="28"/>
      <c r="O650" s="28"/>
      <c r="P650" s="28"/>
      <c r="Q650" s="28"/>
      <c r="R650" s="28"/>
      <c r="S650" s="28"/>
      <c r="T650" s="28"/>
      <c r="U650" s="28"/>
      <c r="V650" s="28"/>
      <c r="W650" s="28"/>
      <c r="X650" s="28"/>
      <c r="Y650" s="28"/>
      <c r="Z650" s="28"/>
    </row>
    <row r="651" spans="1:26" ht="14">
      <c r="A651" s="28"/>
      <c r="B651" s="28"/>
      <c r="C651" s="5"/>
      <c r="D651" s="28"/>
      <c r="E651" s="28"/>
      <c r="F651" s="28"/>
      <c r="G651" s="28"/>
      <c r="H651" s="28"/>
      <c r="I651" s="20"/>
      <c r="J651" s="28"/>
      <c r="K651" s="28"/>
      <c r="L651" s="28"/>
      <c r="M651" s="28"/>
      <c r="N651" s="28"/>
      <c r="O651" s="28"/>
      <c r="P651" s="28"/>
      <c r="Q651" s="28"/>
      <c r="R651" s="28"/>
      <c r="S651" s="28"/>
      <c r="T651" s="28"/>
      <c r="U651" s="28"/>
      <c r="V651" s="28"/>
      <c r="W651" s="28"/>
      <c r="X651" s="28"/>
      <c r="Y651" s="28"/>
      <c r="Z651" s="28"/>
    </row>
    <row r="652" spans="1:26" ht="14">
      <c r="A652" s="28"/>
      <c r="B652" s="28"/>
      <c r="C652" s="5"/>
      <c r="D652" s="28"/>
      <c r="E652" s="28"/>
      <c r="F652" s="28"/>
      <c r="G652" s="28"/>
      <c r="H652" s="28"/>
      <c r="I652" s="20"/>
      <c r="J652" s="28"/>
      <c r="K652" s="28"/>
      <c r="L652" s="28"/>
      <c r="M652" s="28"/>
      <c r="N652" s="28"/>
      <c r="O652" s="28"/>
      <c r="P652" s="28"/>
      <c r="Q652" s="28"/>
      <c r="R652" s="28"/>
      <c r="S652" s="28"/>
      <c r="T652" s="28"/>
      <c r="U652" s="28"/>
      <c r="V652" s="28"/>
      <c r="W652" s="28"/>
      <c r="X652" s="28"/>
      <c r="Y652" s="28"/>
      <c r="Z652" s="28"/>
    </row>
    <row r="653" spans="1:26" ht="14">
      <c r="A653" s="28"/>
      <c r="B653" s="28"/>
      <c r="C653" s="5"/>
      <c r="D653" s="28"/>
      <c r="E653" s="28"/>
      <c r="F653" s="28"/>
      <c r="G653" s="28"/>
      <c r="H653" s="28"/>
      <c r="I653" s="20"/>
      <c r="J653" s="28"/>
      <c r="K653" s="28"/>
      <c r="L653" s="28"/>
      <c r="M653" s="28"/>
      <c r="N653" s="28"/>
      <c r="O653" s="28"/>
      <c r="P653" s="28"/>
      <c r="Q653" s="28"/>
      <c r="R653" s="28"/>
      <c r="S653" s="28"/>
      <c r="T653" s="28"/>
      <c r="U653" s="28"/>
      <c r="V653" s="28"/>
      <c r="W653" s="28"/>
      <c r="X653" s="28"/>
      <c r="Y653" s="28"/>
      <c r="Z653" s="28"/>
    </row>
    <row r="654" spans="1:26" ht="14">
      <c r="A654" s="28"/>
      <c r="B654" s="28"/>
      <c r="C654" s="5"/>
      <c r="D654" s="28"/>
      <c r="E654" s="28"/>
      <c r="F654" s="28"/>
      <c r="G654" s="28"/>
      <c r="H654" s="28"/>
      <c r="I654" s="20"/>
      <c r="J654" s="28"/>
      <c r="K654" s="28"/>
      <c r="L654" s="28"/>
      <c r="M654" s="28"/>
      <c r="N654" s="28"/>
      <c r="O654" s="28"/>
      <c r="P654" s="28"/>
      <c r="Q654" s="28"/>
      <c r="R654" s="28"/>
      <c r="S654" s="28"/>
      <c r="T654" s="28"/>
      <c r="U654" s="28"/>
      <c r="V654" s="28"/>
      <c r="W654" s="28"/>
      <c r="X654" s="28"/>
      <c r="Y654" s="28"/>
      <c r="Z654" s="28"/>
    </row>
    <row r="655" spans="1:26" ht="14">
      <c r="A655" s="28"/>
      <c r="B655" s="28"/>
      <c r="C655" s="5"/>
      <c r="D655" s="28"/>
      <c r="E655" s="28"/>
      <c r="F655" s="28"/>
      <c r="G655" s="28"/>
      <c r="H655" s="28"/>
      <c r="I655" s="20"/>
      <c r="J655" s="28"/>
      <c r="K655" s="28"/>
      <c r="L655" s="28"/>
      <c r="M655" s="28"/>
      <c r="N655" s="28"/>
      <c r="O655" s="28"/>
      <c r="P655" s="28"/>
      <c r="Q655" s="28"/>
      <c r="R655" s="28"/>
      <c r="S655" s="28"/>
      <c r="T655" s="28"/>
      <c r="U655" s="28"/>
      <c r="V655" s="28"/>
      <c r="W655" s="28"/>
      <c r="X655" s="28"/>
      <c r="Y655" s="28"/>
      <c r="Z655" s="28"/>
    </row>
    <row r="656" spans="1:26" ht="14">
      <c r="A656" s="28"/>
      <c r="B656" s="28"/>
      <c r="C656" s="5"/>
      <c r="D656" s="28"/>
      <c r="E656" s="28"/>
      <c r="F656" s="28"/>
      <c r="G656" s="28"/>
      <c r="H656" s="28"/>
      <c r="I656" s="20"/>
      <c r="J656" s="28"/>
      <c r="K656" s="28"/>
      <c r="L656" s="28"/>
      <c r="M656" s="28"/>
      <c r="N656" s="28"/>
      <c r="O656" s="28"/>
      <c r="P656" s="28"/>
      <c r="Q656" s="28"/>
      <c r="R656" s="28"/>
      <c r="S656" s="28"/>
      <c r="T656" s="28"/>
      <c r="U656" s="28"/>
      <c r="V656" s="28"/>
      <c r="W656" s="28"/>
      <c r="X656" s="28"/>
      <c r="Y656" s="28"/>
      <c r="Z656" s="28"/>
    </row>
    <row r="657" spans="1:26" ht="14">
      <c r="A657" s="28"/>
      <c r="B657" s="28"/>
      <c r="C657" s="5"/>
      <c r="D657" s="28"/>
      <c r="E657" s="28"/>
      <c r="F657" s="28"/>
      <c r="G657" s="28"/>
      <c r="H657" s="28"/>
      <c r="I657" s="20"/>
      <c r="J657" s="28"/>
      <c r="K657" s="28"/>
      <c r="L657" s="28"/>
      <c r="M657" s="28"/>
      <c r="N657" s="28"/>
      <c r="O657" s="28"/>
      <c r="P657" s="28"/>
      <c r="Q657" s="28"/>
      <c r="R657" s="28"/>
      <c r="S657" s="28"/>
      <c r="T657" s="28"/>
      <c r="U657" s="28"/>
      <c r="V657" s="28"/>
      <c r="W657" s="28"/>
      <c r="X657" s="28"/>
      <c r="Y657" s="28"/>
      <c r="Z657" s="28"/>
    </row>
    <row r="658" spans="1:26" ht="14">
      <c r="A658" s="28"/>
      <c r="B658" s="28"/>
      <c r="C658" s="5"/>
      <c r="D658" s="28"/>
      <c r="E658" s="28"/>
      <c r="F658" s="28"/>
      <c r="G658" s="28"/>
      <c r="H658" s="28"/>
      <c r="I658" s="20"/>
      <c r="J658" s="28"/>
      <c r="K658" s="28"/>
      <c r="L658" s="28"/>
      <c r="M658" s="28"/>
      <c r="N658" s="28"/>
      <c r="O658" s="28"/>
      <c r="P658" s="28"/>
      <c r="Q658" s="28"/>
      <c r="R658" s="28"/>
      <c r="S658" s="28"/>
      <c r="T658" s="28"/>
      <c r="U658" s="28"/>
      <c r="V658" s="28"/>
      <c r="W658" s="28"/>
      <c r="X658" s="28"/>
      <c r="Y658" s="28"/>
      <c r="Z658" s="28"/>
    </row>
    <row r="659" spans="1:26" ht="14">
      <c r="A659" s="28"/>
      <c r="B659" s="28"/>
      <c r="C659" s="5"/>
      <c r="D659" s="28"/>
      <c r="E659" s="28"/>
      <c r="F659" s="28"/>
      <c r="G659" s="28"/>
      <c r="H659" s="28"/>
      <c r="I659" s="20"/>
      <c r="J659" s="28"/>
      <c r="K659" s="28"/>
      <c r="L659" s="28"/>
      <c r="M659" s="28"/>
      <c r="N659" s="28"/>
      <c r="O659" s="28"/>
      <c r="P659" s="28"/>
      <c r="Q659" s="28"/>
      <c r="R659" s="28"/>
      <c r="S659" s="28"/>
      <c r="T659" s="28"/>
      <c r="U659" s="28"/>
      <c r="V659" s="28"/>
      <c r="W659" s="28"/>
      <c r="X659" s="28"/>
      <c r="Y659" s="28"/>
      <c r="Z659" s="28"/>
    </row>
    <row r="660" spans="1:26" ht="14">
      <c r="A660" s="28"/>
      <c r="B660" s="28"/>
      <c r="C660" s="5"/>
      <c r="D660" s="28"/>
      <c r="E660" s="28"/>
      <c r="F660" s="28"/>
      <c r="G660" s="28"/>
      <c r="H660" s="28"/>
      <c r="I660" s="20"/>
      <c r="J660" s="28"/>
      <c r="K660" s="28"/>
      <c r="L660" s="28"/>
      <c r="M660" s="28"/>
      <c r="N660" s="28"/>
      <c r="O660" s="28"/>
      <c r="P660" s="28"/>
      <c r="Q660" s="28"/>
      <c r="R660" s="28"/>
      <c r="S660" s="28"/>
      <c r="T660" s="28"/>
      <c r="U660" s="28"/>
      <c r="V660" s="28"/>
      <c r="W660" s="28"/>
      <c r="X660" s="28"/>
      <c r="Y660" s="28"/>
      <c r="Z660" s="28"/>
    </row>
    <row r="661" spans="1:26" ht="14">
      <c r="A661" s="28"/>
      <c r="B661" s="28"/>
      <c r="C661" s="5"/>
      <c r="D661" s="28"/>
      <c r="E661" s="28"/>
      <c r="F661" s="28"/>
      <c r="G661" s="28"/>
      <c r="H661" s="28"/>
      <c r="I661" s="20"/>
      <c r="J661" s="28"/>
      <c r="K661" s="28"/>
      <c r="L661" s="28"/>
      <c r="M661" s="28"/>
      <c r="N661" s="28"/>
      <c r="O661" s="28"/>
      <c r="P661" s="28"/>
      <c r="Q661" s="28"/>
      <c r="R661" s="28"/>
      <c r="S661" s="28"/>
      <c r="T661" s="28"/>
      <c r="U661" s="28"/>
      <c r="V661" s="28"/>
      <c r="W661" s="28"/>
      <c r="X661" s="28"/>
      <c r="Y661" s="28"/>
      <c r="Z661" s="28"/>
    </row>
    <row r="662" spans="1:26" ht="14">
      <c r="A662" s="28"/>
      <c r="B662" s="28"/>
      <c r="C662" s="5"/>
      <c r="D662" s="28"/>
      <c r="E662" s="28"/>
      <c r="F662" s="28"/>
      <c r="G662" s="28"/>
      <c r="H662" s="28"/>
      <c r="I662" s="20"/>
      <c r="J662" s="28"/>
      <c r="K662" s="28"/>
      <c r="L662" s="28"/>
      <c r="M662" s="28"/>
      <c r="N662" s="28"/>
      <c r="O662" s="28"/>
      <c r="P662" s="28"/>
      <c r="Q662" s="28"/>
      <c r="R662" s="28"/>
      <c r="S662" s="28"/>
      <c r="T662" s="28"/>
      <c r="U662" s="28"/>
      <c r="V662" s="28"/>
      <c r="W662" s="28"/>
      <c r="X662" s="28"/>
      <c r="Y662" s="28"/>
      <c r="Z662" s="28"/>
    </row>
    <row r="663" spans="1:26" ht="14">
      <c r="A663" s="28"/>
      <c r="B663" s="28"/>
      <c r="C663" s="5"/>
      <c r="D663" s="28"/>
      <c r="E663" s="28"/>
      <c r="F663" s="28"/>
      <c r="G663" s="28"/>
      <c r="H663" s="28"/>
      <c r="I663" s="20"/>
      <c r="J663" s="28"/>
      <c r="K663" s="28"/>
      <c r="L663" s="28"/>
      <c r="M663" s="28"/>
      <c r="N663" s="28"/>
      <c r="O663" s="28"/>
      <c r="P663" s="28"/>
      <c r="Q663" s="28"/>
      <c r="R663" s="28"/>
      <c r="S663" s="28"/>
      <c r="T663" s="28"/>
      <c r="U663" s="28"/>
      <c r="V663" s="28"/>
      <c r="W663" s="28"/>
      <c r="X663" s="28"/>
      <c r="Y663" s="28"/>
      <c r="Z663" s="28"/>
    </row>
    <row r="664" spans="1:26" ht="14">
      <c r="A664" s="28"/>
      <c r="B664" s="28"/>
      <c r="C664" s="5"/>
      <c r="D664" s="28"/>
      <c r="E664" s="28"/>
      <c r="F664" s="28"/>
      <c r="G664" s="28"/>
      <c r="H664" s="28"/>
      <c r="I664" s="20"/>
      <c r="J664" s="28"/>
      <c r="K664" s="28"/>
      <c r="L664" s="28"/>
      <c r="M664" s="28"/>
      <c r="N664" s="28"/>
      <c r="O664" s="28"/>
      <c r="P664" s="28"/>
      <c r="Q664" s="28"/>
      <c r="R664" s="28"/>
      <c r="S664" s="28"/>
      <c r="T664" s="28"/>
      <c r="U664" s="28"/>
      <c r="V664" s="28"/>
      <c r="W664" s="28"/>
      <c r="X664" s="28"/>
      <c r="Y664" s="28"/>
      <c r="Z664" s="28"/>
    </row>
    <row r="665" spans="1:26" ht="14">
      <c r="A665" s="28"/>
      <c r="B665" s="28"/>
      <c r="C665" s="5"/>
      <c r="D665" s="28"/>
      <c r="E665" s="28"/>
      <c r="F665" s="28"/>
      <c r="G665" s="28"/>
      <c r="H665" s="28"/>
      <c r="I665" s="20"/>
      <c r="J665" s="28"/>
      <c r="K665" s="28"/>
      <c r="L665" s="28"/>
      <c r="M665" s="28"/>
      <c r="N665" s="28"/>
      <c r="O665" s="28"/>
      <c r="P665" s="28"/>
      <c r="Q665" s="28"/>
      <c r="R665" s="28"/>
      <c r="S665" s="28"/>
      <c r="T665" s="28"/>
      <c r="U665" s="28"/>
      <c r="V665" s="28"/>
      <c r="W665" s="28"/>
      <c r="X665" s="28"/>
      <c r="Y665" s="28"/>
      <c r="Z665" s="28"/>
    </row>
    <row r="666" spans="1:26" ht="14">
      <c r="A666" s="28"/>
      <c r="B666" s="28"/>
      <c r="C666" s="5"/>
      <c r="D666" s="28"/>
      <c r="E666" s="28"/>
      <c r="F666" s="28"/>
      <c r="G666" s="28"/>
      <c r="H666" s="28"/>
      <c r="I666" s="20"/>
      <c r="J666" s="28"/>
      <c r="K666" s="28"/>
      <c r="L666" s="28"/>
      <c r="M666" s="28"/>
      <c r="N666" s="28"/>
      <c r="O666" s="28"/>
      <c r="P666" s="28"/>
      <c r="Q666" s="28"/>
      <c r="R666" s="28"/>
      <c r="S666" s="28"/>
      <c r="T666" s="28"/>
      <c r="U666" s="28"/>
      <c r="V666" s="28"/>
      <c r="W666" s="28"/>
      <c r="X666" s="28"/>
      <c r="Y666" s="28"/>
      <c r="Z666" s="28"/>
    </row>
    <row r="667" spans="1:26" ht="14">
      <c r="A667" s="28"/>
      <c r="B667" s="28"/>
      <c r="C667" s="5"/>
      <c r="D667" s="28"/>
      <c r="E667" s="28"/>
      <c r="F667" s="28"/>
      <c r="G667" s="28"/>
      <c r="H667" s="28"/>
      <c r="I667" s="20"/>
      <c r="J667" s="28"/>
      <c r="K667" s="28"/>
      <c r="L667" s="28"/>
      <c r="M667" s="28"/>
      <c r="N667" s="28"/>
      <c r="O667" s="28"/>
      <c r="P667" s="28"/>
      <c r="Q667" s="28"/>
      <c r="R667" s="28"/>
      <c r="S667" s="28"/>
      <c r="T667" s="28"/>
      <c r="U667" s="28"/>
      <c r="V667" s="28"/>
      <c r="W667" s="28"/>
      <c r="X667" s="28"/>
      <c r="Y667" s="28"/>
      <c r="Z667" s="28"/>
    </row>
    <row r="668" spans="1:26" ht="14">
      <c r="A668" s="28"/>
      <c r="B668" s="28"/>
      <c r="C668" s="5"/>
      <c r="D668" s="28"/>
      <c r="E668" s="28"/>
      <c r="F668" s="28"/>
      <c r="G668" s="28"/>
      <c r="H668" s="28"/>
      <c r="I668" s="20"/>
      <c r="J668" s="28"/>
      <c r="K668" s="28"/>
      <c r="L668" s="28"/>
      <c r="M668" s="28"/>
      <c r="N668" s="28"/>
      <c r="O668" s="28"/>
      <c r="P668" s="28"/>
      <c r="Q668" s="28"/>
      <c r="R668" s="28"/>
      <c r="S668" s="28"/>
      <c r="T668" s="28"/>
      <c r="U668" s="28"/>
      <c r="V668" s="28"/>
      <c r="W668" s="28"/>
      <c r="X668" s="28"/>
      <c r="Y668" s="28"/>
      <c r="Z668" s="28"/>
    </row>
    <row r="669" spans="1:26" ht="14">
      <c r="A669" s="28"/>
      <c r="B669" s="28"/>
      <c r="C669" s="5"/>
      <c r="D669" s="28"/>
      <c r="E669" s="28"/>
      <c r="F669" s="28"/>
      <c r="G669" s="28"/>
      <c r="H669" s="28"/>
      <c r="I669" s="20"/>
      <c r="J669" s="28"/>
      <c r="K669" s="28"/>
      <c r="L669" s="28"/>
      <c r="M669" s="28"/>
      <c r="N669" s="28"/>
      <c r="O669" s="28"/>
      <c r="P669" s="28"/>
      <c r="Q669" s="28"/>
      <c r="R669" s="28"/>
      <c r="S669" s="28"/>
      <c r="T669" s="28"/>
      <c r="U669" s="28"/>
      <c r="V669" s="28"/>
      <c r="W669" s="28"/>
      <c r="X669" s="28"/>
      <c r="Y669" s="28"/>
      <c r="Z669" s="28"/>
    </row>
    <row r="670" spans="1:26" ht="14">
      <c r="A670" s="28"/>
      <c r="B670" s="28"/>
      <c r="C670" s="5"/>
      <c r="D670" s="28"/>
      <c r="E670" s="28"/>
      <c r="F670" s="28"/>
      <c r="G670" s="28"/>
      <c r="H670" s="28"/>
      <c r="I670" s="20"/>
      <c r="J670" s="28"/>
      <c r="K670" s="28"/>
      <c r="L670" s="28"/>
      <c r="M670" s="28"/>
      <c r="N670" s="28"/>
      <c r="O670" s="28"/>
      <c r="P670" s="28"/>
      <c r="Q670" s="28"/>
      <c r="R670" s="28"/>
      <c r="S670" s="28"/>
      <c r="T670" s="28"/>
      <c r="U670" s="28"/>
      <c r="V670" s="28"/>
      <c r="W670" s="28"/>
      <c r="X670" s="28"/>
      <c r="Y670" s="28"/>
      <c r="Z670" s="28"/>
    </row>
    <row r="671" spans="1:26" ht="14">
      <c r="A671" s="28"/>
      <c r="B671" s="28"/>
      <c r="C671" s="5"/>
      <c r="D671" s="28"/>
      <c r="E671" s="28"/>
      <c r="F671" s="28"/>
      <c r="G671" s="28"/>
      <c r="H671" s="28"/>
      <c r="I671" s="20"/>
      <c r="J671" s="28"/>
      <c r="K671" s="28"/>
      <c r="L671" s="28"/>
      <c r="M671" s="28"/>
      <c r="N671" s="28"/>
      <c r="O671" s="28"/>
      <c r="P671" s="28"/>
      <c r="Q671" s="28"/>
      <c r="R671" s="28"/>
      <c r="S671" s="28"/>
      <c r="T671" s="28"/>
      <c r="U671" s="28"/>
      <c r="V671" s="28"/>
      <c r="W671" s="28"/>
      <c r="X671" s="28"/>
      <c r="Y671" s="28"/>
      <c r="Z671" s="28"/>
    </row>
    <row r="672" spans="1:26" ht="14">
      <c r="A672" s="28"/>
      <c r="B672" s="28"/>
      <c r="C672" s="5"/>
      <c r="D672" s="28"/>
      <c r="E672" s="28"/>
      <c r="F672" s="28"/>
      <c r="G672" s="28"/>
      <c r="H672" s="28"/>
      <c r="I672" s="20"/>
      <c r="J672" s="28"/>
      <c r="K672" s="28"/>
      <c r="L672" s="28"/>
      <c r="M672" s="28"/>
      <c r="N672" s="28"/>
      <c r="O672" s="28"/>
      <c r="P672" s="28"/>
      <c r="Q672" s="28"/>
      <c r="R672" s="28"/>
      <c r="S672" s="28"/>
      <c r="T672" s="28"/>
      <c r="U672" s="28"/>
      <c r="V672" s="28"/>
      <c r="W672" s="28"/>
      <c r="X672" s="28"/>
      <c r="Y672" s="28"/>
      <c r="Z672" s="28"/>
    </row>
    <row r="673" spans="1:26" ht="14">
      <c r="A673" s="28"/>
      <c r="B673" s="28"/>
      <c r="C673" s="5"/>
      <c r="D673" s="28"/>
      <c r="E673" s="28"/>
      <c r="F673" s="28"/>
      <c r="G673" s="28"/>
      <c r="H673" s="28"/>
      <c r="I673" s="20"/>
      <c r="J673" s="28"/>
      <c r="K673" s="28"/>
      <c r="L673" s="28"/>
      <c r="M673" s="28"/>
      <c r="N673" s="28"/>
      <c r="O673" s="28"/>
      <c r="P673" s="28"/>
      <c r="Q673" s="28"/>
      <c r="R673" s="28"/>
      <c r="S673" s="28"/>
      <c r="T673" s="28"/>
      <c r="U673" s="28"/>
      <c r="V673" s="28"/>
      <c r="W673" s="28"/>
      <c r="X673" s="28"/>
      <c r="Y673" s="28"/>
      <c r="Z673" s="28"/>
    </row>
    <row r="674" spans="1:26" ht="14">
      <c r="A674" s="28"/>
      <c r="B674" s="28"/>
      <c r="C674" s="5"/>
      <c r="D674" s="28"/>
      <c r="E674" s="28"/>
      <c r="F674" s="28"/>
      <c r="G674" s="28"/>
      <c r="H674" s="28"/>
      <c r="I674" s="20"/>
      <c r="J674" s="28"/>
      <c r="K674" s="28"/>
      <c r="L674" s="28"/>
      <c r="M674" s="28"/>
      <c r="N674" s="28"/>
      <c r="O674" s="28"/>
      <c r="P674" s="28"/>
      <c r="Q674" s="28"/>
      <c r="R674" s="28"/>
      <c r="S674" s="28"/>
      <c r="T674" s="28"/>
      <c r="U674" s="28"/>
      <c r="V674" s="28"/>
      <c r="W674" s="28"/>
      <c r="X674" s="28"/>
      <c r="Y674" s="28"/>
      <c r="Z674" s="28"/>
    </row>
    <row r="675" spans="1:26" ht="14">
      <c r="A675" s="28"/>
      <c r="B675" s="28"/>
      <c r="C675" s="5"/>
      <c r="D675" s="28"/>
      <c r="E675" s="28"/>
      <c r="F675" s="28"/>
      <c r="G675" s="28"/>
      <c r="H675" s="28"/>
      <c r="I675" s="20"/>
      <c r="J675" s="28"/>
      <c r="K675" s="28"/>
      <c r="L675" s="28"/>
      <c r="M675" s="28"/>
      <c r="N675" s="28"/>
      <c r="O675" s="28"/>
      <c r="P675" s="28"/>
      <c r="Q675" s="28"/>
      <c r="R675" s="28"/>
      <c r="S675" s="28"/>
      <c r="T675" s="28"/>
      <c r="U675" s="28"/>
      <c r="V675" s="28"/>
      <c r="W675" s="28"/>
      <c r="X675" s="28"/>
      <c r="Y675" s="28"/>
      <c r="Z675" s="28"/>
    </row>
    <row r="676" spans="1:26" ht="14">
      <c r="A676" s="28"/>
      <c r="B676" s="28"/>
      <c r="C676" s="5"/>
      <c r="D676" s="28"/>
      <c r="E676" s="28"/>
      <c r="F676" s="28"/>
      <c r="G676" s="28"/>
      <c r="H676" s="28"/>
      <c r="I676" s="20"/>
      <c r="J676" s="28"/>
      <c r="K676" s="28"/>
      <c r="L676" s="28"/>
      <c r="M676" s="28"/>
      <c r="N676" s="28"/>
      <c r="O676" s="28"/>
      <c r="P676" s="28"/>
      <c r="Q676" s="28"/>
      <c r="R676" s="28"/>
      <c r="S676" s="28"/>
      <c r="T676" s="28"/>
      <c r="U676" s="28"/>
      <c r="V676" s="28"/>
      <c r="W676" s="28"/>
      <c r="X676" s="28"/>
      <c r="Y676" s="28"/>
      <c r="Z676" s="28"/>
    </row>
    <row r="677" spans="1:26" ht="14">
      <c r="A677" s="28"/>
      <c r="B677" s="28"/>
      <c r="C677" s="5"/>
      <c r="D677" s="28"/>
      <c r="E677" s="28"/>
      <c r="F677" s="28"/>
      <c r="G677" s="28"/>
      <c r="H677" s="28"/>
      <c r="I677" s="20"/>
      <c r="J677" s="28"/>
      <c r="K677" s="28"/>
      <c r="L677" s="28"/>
      <c r="M677" s="28"/>
      <c r="N677" s="28"/>
      <c r="O677" s="28"/>
      <c r="P677" s="28"/>
      <c r="Q677" s="28"/>
      <c r="R677" s="28"/>
      <c r="S677" s="28"/>
      <c r="T677" s="28"/>
      <c r="U677" s="28"/>
      <c r="V677" s="28"/>
      <c r="W677" s="28"/>
      <c r="X677" s="28"/>
      <c r="Y677" s="28"/>
      <c r="Z677" s="28"/>
    </row>
    <row r="678" spans="1:26" ht="14">
      <c r="A678" s="28"/>
      <c r="B678" s="28"/>
      <c r="C678" s="5"/>
      <c r="D678" s="28"/>
      <c r="E678" s="28"/>
      <c r="F678" s="28"/>
      <c r="G678" s="28"/>
      <c r="H678" s="28"/>
      <c r="I678" s="20"/>
      <c r="J678" s="28"/>
      <c r="K678" s="28"/>
      <c r="L678" s="28"/>
      <c r="M678" s="28"/>
      <c r="N678" s="28"/>
      <c r="O678" s="28"/>
      <c r="P678" s="28"/>
      <c r="Q678" s="28"/>
      <c r="R678" s="28"/>
      <c r="S678" s="28"/>
      <c r="T678" s="28"/>
      <c r="U678" s="28"/>
      <c r="V678" s="28"/>
      <c r="W678" s="28"/>
      <c r="X678" s="28"/>
      <c r="Y678" s="28"/>
      <c r="Z678" s="28"/>
    </row>
    <row r="679" spans="1:26" ht="14">
      <c r="A679" s="28"/>
      <c r="B679" s="28"/>
      <c r="C679" s="5"/>
      <c r="D679" s="28"/>
      <c r="E679" s="28"/>
      <c r="F679" s="28"/>
      <c r="G679" s="28"/>
      <c r="H679" s="28"/>
      <c r="I679" s="20"/>
      <c r="J679" s="28"/>
      <c r="K679" s="28"/>
      <c r="L679" s="28"/>
      <c r="M679" s="28"/>
      <c r="N679" s="28"/>
      <c r="O679" s="28"/>
      <c r="P679" s="28"/>
      <c r="Q679" s="28"/>
      <c r="R679" s="28"/>
      <c r="S679" s="28"/>
      <c r="T679" s="28"/>
      <c r="U679" s="28"/>
      <c r="V679" s="28"/>
      <c r="W679" s="28"/>
      <c r="X679" s="28"/>
      <c r="Y679" s="28"/>
      <c r="Z679" s="28"/>
    </row>
    <row r="680" spans="1:26" ht="14">
      <c r="A680" s="28"/>
      <c r="B680" s="28"/>
      <c r="C680" s="5"/>
      <c r="D680" s="28"/>
      <c r="E680" s="28"/>
      <c r="F680" s="28"/>
      <c r="G680" s="28"/>
      <c r="H680" s="28"/>
      <c r="I680" s="20"/>
      <c r="J680" s="28"/>
      <c r="K680" s="28"/>
      <c r="L680" s="28"/>
      <c r="M680" s="28"/>
      <c r="N680" s="28"/>
      <c r="O680" s="28"/>
      <c r="P680" s="28"/>
      <c r="Q680" s="28"/>
      <c r="R680" s="28"/>
      <c r="S680" s="28"/>
      <c r="T680" s="28"/>
      <c r="U680" s="28"/>
      <c r="V680" s="28"/>
      <c r="W680" s="28"/>
      <c r="X680" s="28"/>
      <c r="Y680" s="28"/>
      <c r="Z680" s="28"/>
    </row>
    <row r="681" spans="1:26" ht="14">
      <c r="A681" s="28"/>
      <c r="B681" s="28"/>
      <c r="C681" s="5"/>
      <c r="D681" s="28"/>
      <c r="E681" s="28"/>
      <c r="F681" s="28"/>
      <c r="G681" s="28"/>
      <c r="H681" s="28"/>
      <c r="I681" s="20"/>
      <c r="J681" s="28"/>
      <c r="K681" s="28"/>
      <c r="L681" s="28"/>
      <c r="M681" s="28"/>
      <c r="N681" s="28"/>
      <c r="O681" s="28"/>
      <c r="P681" s="28"/>
      <c r="Q681" s="28"/>
      <c r="R681" s="28"/>
      <c r="S681" s="28"/>
      <c r="T681" s="28"/>
      <c r="U681" s="28"/>
      <c r="V681" s="28"/>
      <c r="W681" s="28"/>
      <c r="X681" s="28"/>
      <c r="Y681" s="28"/>
      <c r="Z681" s="28"/>
    </row>
    <row r="682" spans="1:26" ht="14">
      <c r="A682" s="28"/>
      <c r="B682" s="28"/>
      <c r="C682" s="5"/>
      <c r="D682" s="28"/>
      <c r="E682" s="28"/>
      <c r="F682" s="28"/>
      <c r="G682" s="28"/>
      <c r="H682" s="28"/>
      <c r="I682" s="20"/>
      <c r="J682" s="28"/>
      <c r="K682" s="28"/>
      <c r="L682" s="28"/>
      <c r="M682" s="28"/>
      <c r="N682" s="28"/>
      <c r="O682" s="28"/>
      <c r="P682" s="28"/>
      <c r="Q682" s="28"/>
      <c r="R682" s="28"/>
      <c r="S682" s="28"/>
      <c r="T682" s="28"/>
      <c r="U682" s="28"/>
      <c r="V682" s="28"/>
      <c r="W682" s="28"/>
      <c r="X682" s="28"/>
      <c r="Y682" s="28"/>
      <c r="Z682" s="28"/>
    </row>
    <row r="683" spans="1:26" ht="14">
      <c r="A683" s="28"/>
      <c r="B683" s="28"/>
      <c r="C683" s="5"/>
      <c r="D683" s="28"/>
      <c r="E683" s="28"/>
      <c r="F683" s="28"/>
      <c r="G683" s="28"/>
      <c r="H683" s="28"/>
      <c r="I683" s="20"/>
      <c r="J683" s="28"/>
      <c r="K683" s="28"/>
      <c r="L683" s="28"/>
      <c r="M683" s="28"/>
      <c r="N683" s="28"/>
      <c r="O683" s="28"/>
      <c r="P683" s="28"/>
      <c r="Q683" s="28"/>
      <c r="R683" s="28"/>
      <c r="S683" s="28"/>
      <c r="T683" s="28"/>
      <c r="U683" s="28"/>
      <c r="V683" s="28"/>
      <c r="W683" s="28"/>
      <c r="X683" s="28"/>
      <c r="Y683" s="28"/>
      <c r="Z683" s="28"/>
    </row>
    <row r="684" spans="1:26" ht="14">
      <c r="A684" s="28"/>
      <c r="B684" s="28"/>
      <c r="C684" s="5"/>
      <c r="D684" s="28"/>
      <c r="E684" s="28"/>
      <c r="F684" s="28"/>
      <c r="G684" s="28"/>
      <c r="H684" s="28"/>
      <c r="I684" s="20"/>
      <c r="J684" s="28"/>
      <c r="K684" s="28"/>
      <c r="L684" s="28"/>
      <c r="M684" s="28"/>
      <c r="N684" s="28"/>
      <c r="O684" s="28"/>
      <c r="P684" s="28"/>
      <c r="Q684" s="28"/>
      <c r="R684" s="28"/>
      <c r="S684" s="28"/>
      <c r="T684" s="28"/>
      <c r="U684" s="28"/>
      <c r="V684" s="28"/>
      <c r="W684" s="28"/>
      <c r="X684" s="28"/>
      <c r="Y684" s="28"/>
      <c r="Z684" s="28"/>
    </row>
    <row r="685" spans="1:26" ht="14">
      <c r="A685" s="28"/>
      <c r="B685" s="28"/>
      <c r="C685" s="5"/>
      <c r="D685" s="28"/>
      <c r="E685" s="28"/>
      <c r="F685" s="28"/>
      <c r="G685" s="28"/>
      <c r="H685" s="28"/>
      <c r="I685" s="20"/>
      <c r="J685" s="28"/>
      <c r="K685" s="28"/>
      <c r="L685" s="28"/>
      <c r="M685" s="28"/>
      <c r="N685" s="28"/>
      <c r="O685" s="28"/>
      <c r="P685" s="28"/>
      <c r="Q685" s="28"/>
      <c r="R685" s="28"/>
      <c r="S685" s="28"/>
      <c r="T685" s="28"/>
      <c r="U685" s="28"/>
      <c r="V685" s="28"/>
      <c r="W685" s="28"/>
      <c r="X685" s="28"/>
      <c r="Y685" s="28"/>
      <c r="Z685" s="28"/>
    </row>
    <row r="686" spans="1:26" ht="14">
      <c r="A686" s="28"/>
      <c r="B686" s="28"/>
      <c r="C686" s="5"/>
      <c r="D686" s="28"/>
      <c r="E686" s="28"/>
      <c r="F686" s="28"/>
      <c r="G686" s="28"/>
      <c r="H686" s="28"/>
      <c r="I686" s="20"/>
      <c r="J686" s="28"/>
      <c r="K686" s="28"/>
      <c r="L686" s="28"/>
      <c r="M686" s="28"/>
      <c r="N686" s="28"/>
      <c r="O686" s="28"/>
      <c r="P686" s="28"/>
      <c r="Q686" s="28"/>
      <c r="R686" s="28"/>
      <c r="S686" s="28"/>
      <c r="T686" s="28"/>
      <c r="U686" s="28"/>
      <c r="V686" s="28"/>
      <c r="W686" s="28"/>
      <c r="X686" s="28"/>
      <c r="Y686" s="28"/>
      <c r="Z686" s="28"/>
    </row>
    <row r="687" spans="1:26" ht="14">
      <c r="A687" s="28"/>
      <c r="B687" s="28"/>
      <c r="C687" s="5"/>
      <c r="D687" s="28"/>
      <c r="E687" s="28"/>
      <c r="F687" s="28"/>
      <c r="G687" s="28"/>
      <c r="H687" s="28"/>
      <c r="I687" s="20"/>
      <c r="J687" s="28"/>
      <c r="K687" s="28"/>
      <c r="L687" s="28"/>
      <c r="M687" s="28"/>
      <c r="N687" s="28"/>
      <c r="O687" s="28"/>
      <c r="P687" s="28"/>
      <c r="Q687" s="28"/>
      <c r="R687" s="28"/>
      <c r="S687" s="28"/>
      <c r="T687" s="28"/>
      <c r="U687" s="28"/>
      <c r="V687" s="28"/>
      <c r="W687" s="28"/>
      <c r="X687" s="28"/>
      <c r="Y687" s="28"/>
      <c r="Z687" s="28"/>
    </row>
    <row r="688" spans="1:26" ht="14">
      <c r="A688" s="28"/>
      <c r="B688" s="28"/>
      <c r="C688" s="5"/>
      <c r="D688" s="28"/>
      <c r="E688" s="28"/>
      <c r="F688" s="28"/>
      <c r="G688" s="28"/>
      <c r="H688" s="28"/>
      <c r="I688" s="20"/>
      <c r="J688" s="28"/>
      <c r="K688" s="28"/>
      <c r="L688" s="28"/>
      <c r="M688" s="28"/>
      <c r="N688" s="28"/>
      <c r="O688" s="28"/>
      <c r="P688" s="28"/>
      <c r="Q688" s="28"/>
      <c r="R688" s="28"/>
      <c r="S688" s="28"/>
      <c r="T688" s="28"/>
      <c r="U688" s="28"/>
      <c r="V688" s="28"/>
      <c r="W688" s="28"/>
      <c r="X688" s="28"/>
      <c r="Y688" s="28"/>
      <c r="Z688" s="28"/>
    </row>
    <row r="689" spans="1:26" ht="14">
      <c r="A689" s="28"/>
      <c r="B689" s="28"/>
      <c r="C689" s="5"/>
      <c r="D689" s="28"/>
      <c r="E689" s="28"/>
      <c r="F689" s="28"/>
      <c r="G689" s="28"/>
      <c r="H689" s="28"/>
      <c r="I689" s="20"/>
      <c r="J689" s="28"/>
      <c r="K689" s="28"/>
      <c r="L689" s="28"/>
      <c r="M689" s="28"/>
      <c r="N689" s="28"/>
      <c r="O689" s="28"/>
      <c r="P689" s="28"/>
      <c r="Q689" s="28"/>
      <c r="R689" s="28"/>
      <c r="S689" s="28"/>
      <c r="T689" s="28"/>
      <c r="U689" s="28"/>
      <c r="V689" s="28"/>
      <c r="W689" s="28"/>
      <c r="X689" s="28"/>
      <c r="Y689" s="28"/>
      <c r="Z689" s="28"/>
    </row>
    <row r="690" spans="1:26" ht="14">
      <c r="A690" s="28"/>
      <c r="B690" s="28"/>
      <c r="C690" s="5"/>
      <c r="D690" s="28"/>
      <c r="E690" s="28"/>
      <c r="F690" s="28"/>
      <c r="G690" s="28"/>
      <c r="H690" s="28"/>
      <c r="I690" s="20"/>
      <c r="J690" s="28"/>
      <c r="K690" s="28"/>
      <c r="L690" s="28"/>
      <c r="M690" s="28"/>
      <c r="N690" s="28"/>
      <c r="O690" s="28"/>
      <c r="P690" s="28"/>
      <c r="Q690" s="28"/>
      <c r="R690" s="28"/>
      <c r="S690" s="28"/>
      <c r="T690" s="28"/>
      <c r="U690" s="28"/>
      <c r="V690" s="28"/>
      <c r="W690" s="28"/>
      <c r="X690" s="28"/>
      <c r="Y690" s="28"/>
      <c r="Z690" s="28"/>
    </row>
    <row r="691" spans="1:26" ht="14">
      <c r="A691" s="28"/>
      <c r="B691" s="28"/>
      <c r="C691" s="5"/>
      <c r="D691" s="28"/>
      <c r="E691" s="28"/>
      <c r="F691" s="28"/>
      <c r="G691" s="28"/>
      <c r="H691" s="28"/>
      <c r="I691" s="20"/>
      <c r="J691" s="28"/>
      <c r="K691" s="28"/>
      <c r="L691" s="28"/>
      <c r="M691" s="28"/>
      <c r="N691" s="28"/>
      <c r="O691" s="28"/>
      <c r="P691" s="28"/>
      <c r="Q691" s="28"/>
      <c r="R691" s="28"/>
      <c r="S691" s="28"/>
      <c r="T691" s="28"/>
      <c r="U691" s="28"/>
      <c r="V691" s="28"/>
      <c r="W691" s="28"/>
      <c r="X691" s="28"/>
      <c r="Y691" s="28"/>
      <c r="Z691" s="28"/>
    </row>
    <row r="692" spans="1:26" ht="14">
      <c r="A692" s="28"/>
      <c r="B692" s="28"/>
      <c r="C692" s="5"/>
      <c r="D692" s="28"/>
      <c r="E692" s="28"/>
      <c r="F692" s="28"/>
      <c r="G692" s="28"/>
      <c r="H692" s="28"/>
      <c r="I692" s="20"/>
      <c r="J692" s="28"/>
      <c r="K692" s="28"/>
      <c r="L692" s="28"/>
      <c r="M692" s="28"/>
      <c r="N692" s="28"/>
      <c r="O692" s="28"/>
      <c r="P692" s="28"/>
      <c r="Q692" s="28"/>
      <c r="R692" s="28"/>
      <c r="S692" s="28"/>
      <c r="T692" s="28"/>
      <c r="U692" s="28"/>
      <c r="V692" s="28"/>
      <c r="W692" s="28"/>
      <c r="X692" s="28"/>
      <c r="Y692" s="28"/>
      <c r="Z692" s="28"/>
    </row>
    <row r="693" spans="1:26" ht="14">
      <c r="A693" s="28"/>
      <c r="B693" s="28"/>
      <c r="C693" s="5"/>
      <c r="D693" s="28"/>
      <c r="E693" s="28"/>
      <c r="F693" s="28"/>
      <c r="G693" s="28"/>
      <c r="H693" s="28"/>
      <c r="I693" s="20"/>
      <c r="J693" s="28"/>
      <c r="K693" s="28"/>
      <c r="L693" s="28"/>
      <c r="M693" s="28"/>
      <c r="N693" s="28"/>
      <c r="O693" s="28"/>
      <c r="P693" s="28"/>
      <c r="Q693" s="28"/>
      <c r="R693" s="28"/>
      <c r="S693" s="28"/>
      <c r="T693" s="28"/>
      <c r="U693" s="28"/>
      <c r="V693" s="28"/>
      <c r="W693" s="28"/>
      <c r="X693" s="28"/>
      <c r="Y693" s="28"/>
      <c r="Z693" s="28"/>
    </row>
    <row r="694" spans="1:26" ht="14">
      <c r="A694" s="28"/>
      <c r="B694" s="28"/>
      <c r="C694" s="5"/>
      <c r="D694" s="28"/>
      <c r="E694" s="28"/>
      <c r="F694" s="28"/>
      <c r="G694" s="28"/>
      <c r="H694" s="28"/>
      <c r="I694" s="20"/>
      <c r="J694" s="28"/>
      <c r="K694" s="28"/>
      <c r="L694" s="28"/>
      <c r="M694" s="28"/>
      <c r="N694" s="28"/>
      <c r="O694" s="28"/>
      <c r="P694" s="28"/>
      <c r="Q694" s="28"/>
      <c r="R694" s="28"/>
      <c r="S694" s="28"/>
      <c r="T694" s="28"/>
      <c r="U694" s="28"/>
      <c r="V694" s="28"/>
      <c r="W694" s="28"/>
      <c r="X694" s="28"/>
      <c r="Y694" s="28"/>
      <c r="Z694" s="28"/>
    </row>
    <row r="695" spans="1:26" ht="14">
      <c r="A695" s="28"/>
      <c r="B695" s="28"/>
      <c r="C695" s="5"/>
      <c r="D695" s="28"/>
      <c r="E695" s="28"/>
      <c r="F695" s="28"/>
      <c r="G695" s="28"/>
      <c r="H695" s="28"/>
      <c r="I695" s="20"/>
      <c r="J695" s="28"/>
      <c r="K695" s="28"/>
      <c r="L695" s="28"/>
      <c r="M695" s="28"/>
      <c r="N695" s="28"/>
      <c r="O695" s="28"/>
      <c r="P695" s="28"/>
      <c r="Q695" s="28"/>
      <c r="R695" s="28"/>
      <c r="S695" s="28"/>
      <c r="T695" s="28"/>
      <c r="U695" s="28"/>
      <c r="V695" s="28"/>
      <c r="W695" s="28"/>
      <c r="X695" s="28"/>
      <c r="Y695" s="28"/>
      <c r="Z695" s="28"/>
    </row>
    <row r="696" spans="1:26" ht="14">
      <c r="A696" s="28"/>
      <c r="B696" s="28"/>
      <c r="C696" s="5"/>
      <c r="D696" s="28"/>
      <c r="E696" s="28"/>
      <c r="F696" s="28"/>
      <c r="G696" s="28"/>
      <c r="H696" s="28"/>
      <c r="I696" s="20"/>
      <c r="J696" s="28"/>
      <c r="K696" s="28"/>
      <c r="L696" s="28"/>
      <c r="M696" s="28"/>
      <c r="N696" s="28"/>
      <c r="O696" s="28"/>
      <c r="P696" s="28"/>
      <c r="Q696" s="28"/>
      <c r="R696" s="28"/>
      <c r="S696" s="28"/>
      <c r="T696" s="28"/>
      <c r="U696" s="28"/>
      <c r="V696" s="28"/>
      <c r="W696" s="28"/>
      <c r="X696" s="28"/>
      <c r="Y696" s="28"/>
      <c r="Z696" s="28"/>
    </row>
    <row r="697" spans="1:26" ht="14">
      <c r="A697" s="28"/>
      <c r="B697" s="28"/>
      <c r="C697" s="5"/>
      <c r="D697" s="28"/>
      <c r="E697" s="28"/>
      <c r="F697" s="28"/>
      <c r="G697" s="28"/>
      <c r="H697" s="28"/>
      <c r="I697" s="20"/>
      <c r="J697" s="28"/>
      <c r="K697" s="28"/>
      <c r="L697" s="28"/>
      <c r="M697" s="28"/>
      <c r="N697" s="28"/>
      <c r="O697" s="28"/>
      <c r="P697" s="28"/>
      <c r="Q697" s="28"/>
      <c r="R697" s="28"/>
      <c r="S697" s="28"/>
      <c r="T697" s="28"/>
      <c r="U697" s="28"/>
      <c r="V697" s="28"/>
      <c r="W697" s="28"/>
      <c r="X697" s="28"/>
      <c r="Y697" s="28"/>
      <c r="Z697" s="28"/>
    </row>
    <row r="698" spans="1:26" ht="14">
      <c r="A698" s="28"/>
      <c r="B698" s="28"/>
      <c r="C698" s="5"/>
      <c r="D698" s="28"/>
      <c r="E698" s="28"/>
      <c r="F698" s="28"/>
      <c r="G698" s="28"/>
      <c r="H698" s="28"/>
      <c r="I698" s="20"/>
      <c r="J698" s="28"/>
      <c r="K698" s="28"/>
      <c r="L698" s="28"/>
      <c r="M698" s="28"/>
      <c r="N698" s="28"/>
      <c r="O698" s="28"/>
      <c r="P698" s="28"/>
      <c r="Q698" s="28"/>
      <c r="R698" s="28"/>
      <c r="S698" s="28"/>
      <c r="T698" s="28"/>
      <c r="U698" s="28"/>
      <c r="V698" s="28"/>
      <c r="W698" s="28"/>
      <c r="X698" s="28"/>
      <c r="Y698" s="28"/>
      <c r="Z698" s="28"/>
    </row>
    <row r="699" spans="1:26" ht="14">
      <c r="A699" s="28"/>
      <c r="B699" s="28"/>
      <c r="C699" s="5"/>
      <c r="D699" s="28"/>
      <c r="E699" s="28"/>
      <c r="F699" s="28"/>
      <c r="G699" s="28"/>
      <c r="H699" s="28"/>
      <c r="I699" s="20"/>
      <c r="J699" s="28"/>
      <c r="K699" s="28"/>
      <c r="L699" s="28"/>
      <c r="M699" s="28"/>
      <c r="N699" s="28"/>
      <c r="O699" s="28"/>
      <c r="P699" s="28"/>
      <c r="Q699" s="28"/>
      <c r="R699" s="28"/>
      <c r="S699" s="28"/>
      <c r="T699" s="28"/>
      <c r="U699" s="28"/>
      <c r="V699" s="28"/>
      <c r="W699" s="28"/>
      <c r="X699" s="28"/>
      <c r="Y699" s="28"/>
      <c r="Z699" s="28"/>
    </row>
    <row r="700" spans="1:26" ht="14">
      <c r="A700" s="28"/>
      <c r="B700" s="28"/>
      <c r="C700" s="5"/>
      <c r="D700" s="28"/>
      <c r="E700" s="28"/>
      <c r="F700" s="28"/>
      <c r="G700" s="28"/>
      <c r="H700" s="28"/>
      <c r="I700" s="20"/>
      <c r="J700" s="28"/>
      <c r="K700" s="28"/>
      <c r="L700" s="28"/>
      <c r="M700" s="28"/>
      <c r="N700" s="28"/>
      <c r="O700" s="28"/>
      <c r="P700" s="28"/>
      <c r="Q700" s="28"/>
      <c r="R700" s="28"/>
      <c r="S700" s="28"/>
      <c r="T700" s="28"/>
      <c r="U700" s="28"/>
      <c r="V700" s="28"/>
      <c r="W700" s="28"/>
      <c r="X700" s="28"/>
      <c r="Y700" s="28"/>
      <c r="Z700" s="28"/>
    </row>
    <row r="701" spans="1:26" ht="14">
      <c r="A701" s="28"/>
      <c r="B701" s="28"/>
      <c r="C701" s="5"/>
      <c r="D701" s="28"/>
      <c r="E701" s="28"/>
      <c r="F701" s="28"/>
      <c r="G701" s="28"/>
      <c r="H701" s="28"/>
      <c r="I701" s="20"/>
      <c r="J701" s="28"/>
      <c r="K701" s="28"/>
      <c r="L701" s="28"/>
      <c r="M701" s="28"/>
      <c r="N701" s="28"/>
      <c r="O701" s="28"/>
      <c r="P701" s="28"/>
      <c r="Q701" s="28"/>
      <c r="R701" s="28"/>
      <c r="S701" s="28"/>
      <c r="T701" s="28"/>
      <c r="U701" s="28"/>
      <c r="V701" s="28"/>
      <c r="W701" s="28"/>
      <c r="X701" s="28"/>
      <c r="Y701" s="28"/>
      <c r="Z701" s="28"/>
    </row>
    <row r="702" spans="1:26" ht="14">
      <c r="A702" s="28"/>
      <c r="B702" s="28"/>
      <c r="C702" s="5"/>
      <c r="D702" s="28"/>
      <c r="E702" s="28"/>
      <c r="F702" s="28"/>
      <c r="G702" s="28"/>
      <c r="H702" s="28"/>
      <c r="I702" s="20"/>
      <c r="J702" s="28"/>
      <c r="K702" s="28"/>
      <c r="L702" s="28"/>
      <c r="M702" s="28"/>
      <c r="N702" s="28"/>
      <c r="O702" s="28"/>
      <c r="P702" s="28"/>
      <c r="Q702" s="28"/>
      <c r="R702" s="28"/>
      <c r="S702" s="28"/>
      <c r="T702" s="28"/>
      <c r="U702" s="28"/>
      <c r="V702" s="28"/>
      <c r="W702" s="28"/>
      <c r="X702" s="28"/>
      <c r="Y702" s="28"/>
      <c r="Z702" s="28"/>
    </row>
    <row r="703" spans="1:26" ht="14">
      <c r="A703" s="28"/>
      <c r="B703" s="28"/>
      <c r="C703" s="5"/>
      <c r="D703" s="28"/>
      <c r="E703" s="28"/>
      <c r="F703" s="28"/>
      <c r="G703" s="28"/>
      <c r="H703" s="28"/>
      <c r="I703" s="20"/>
      <c r="J703" s="28"/>
      <c r="K703" s="28"/>
      <c r="L703" s="28"/>
      <c r="M703" s="28"/>
      <c r="N703" s="28"/>
      <c r="O703" s="28"/>
      <c r="P703" s="28"/>
      <c r="Q703" s="28"/>
      <c r="R703" s="28"/>
      <c r="S703" s="28"/>
      <c r="T703" s="28"/>
      <c r="U703" s="28"/>
      <c r="V703" s="28"/>
      <c r="W703" s="28"/>
      <c r="X703" s="28"/>
      <c r="Y703" s="28"/>
      <c r="Z703" s="28"/>
    </row>
    <row r="704" spans="1:26" ht="14">
      <c r="A704" s="28"/>
      <c r="B704" s="28"/>
      <c r="C704" s="5"/>
      <c r="D704" s="28"/>
      <c r="E704" s="28"/>
      <c r="F704" s="28"/>
      <c r="G704" s="28"/>
      <c r="H704" s="28"/>
      <c r="I704" s="20"/>
      <c r="J704" s="28"/>
      <c r="K704" s="28"/>
      <c r="L704" s="28"/>
      <c r="M704" s="28"/>
      <c r="N704" s="28"/>
      <c r="O704" s="28"/>
      <c r="P704" s="28"/>
      <c r="Q704" s="28"/>
      <c r="R704" s="28"/>
      <c r="S704" s="28"/>
      <c r="T704" s="28"/>
      <c r="U704" s="28"/>
      <c r="V704" s="28"/>
      <c r="W704" s="28"/>
      <c r="X704" s="28"/>
      <c r="Y704" s="28"/>
      <c r="Z704" s="28"/>
    </row>
    <row r="705" spans="1:26" ht="14">
      <c r="A705" s="28"/>
      <c r="B705" s="28"/>
      <c r="C705" s="5"/>
      <c r="D705" s="28"/>
      <c r="E705" s="28"/>
      <c r="F705" s="28"/>
      <c r="G705" s="28"/>
      <c r="H705" s="28"/>
      <c r="I705" s="20"/>
      <c r="J705" s="28"/>
      <c r="K705" s="28"/>
      <c r="L705" s="28"/>
      <c r="M705" s="28"/>
      <c r="N705" s="28"/>
      <c r="O705" s="28"/>
      <c r="P705" s="28"/>
      <c r="Q705" s="28"/>
      <c r="R705" s="28"/>
      <c r="S705" s="28"/>
      <c r="T705" s="28"/>
      <c r="U705" s="28"/>
      <c r="V705" s="28"/>
      <c r="W705" s="28"/>
      <c r="X705" s="28"/>
      <c r="Y705" s="28"/>
      <c r="Z705" s="28"/>
    </row>
    <row r="706" spans="1:26" ht="14">
      <c r="A706" s="28"/>
      <c r="B706" s="28"/>
      <c r="C706" s="5"/>
      <c r="D706" s="28"/>
      <c r="E706" s="28"/>
      <c r="F706" s="28"/>
      <c r="G706" s="28"/>
      <c r="H706" s="28"/>
      <c r="I706" s="20"/>
      <c r="J706" s="28"/>
      <c r="K706" s="28"/>
      <c r="L706" s="28"/>
      <c r="M706" s="28"/>
      <c r="N706" s="28"/>
      <c r="O706" s="28"/>
      <c r="P706" s="28"/>
      <c r="Q706" s="28"/>
      <c r="R706" s="28"/>
      <c r="S706" s="28"/>
      <c r="T706" s="28"/>
      <c r="U706" s="28"/>
      <c r="V706" s="28"/>
      <c r="W706" s="28"/>
      <c r="X706" s="28"/>
      <c r="Y706" s="28"/>
      <c r="Z706" s="28"/>
    </row>
    <row r="707" spans="1:26" ht="14">
      <c r="A707" s="28"/>
      <c r="B707" s="28"/>
      <c r="C707" s="5"/>
      <c r="D707" s="28"/>
      <c r="E707" s="28"/>
      <c r="F707" s="28"/>
      <c r="G707" s="28"/>
      <c r="H707" s="28"/>
      <c r="I707" s="20"/>
      <c r="J707" s="28"/>
      <c r="K707" s="28"/>
      <c r="L707" s="28"/>
      <c r="M707" s="28"/>
      <c r="N707" s="28"/>
      <c r="O707" s="28"/>
      <c r="P707" s="28"/>
      <c r="Q707" s="28"/>
      <c r="R707" s="28"/>
      <c r="S707" s="28"/>
      <c r="T707" s="28"/>
      <c r="U707" s="28"/>
      <c r="V707" s="28"/>
      <c r="W707" s="28"/>
      <c r="X707" s="28"/>
      <c r="Y707" s="28"/>
      <c r="Z707" s="28"/>
    </row>
    <row r="708" spans="1:26" ht="14">
      <c r="A708" s="28"/>
      <c r="B708" s="28"/>
      <c r="C708" s="5"/>
      <c r="D708" s="28"/>
      <c r="E708" s="28"/>
      <c r="F708" s="28"/>
      <c r="G708" s="28"/>
      <c r="H708" s="28"/>
      <c r="I708" s="20"/>
      <c r="J708" s="28"/>
      <c r="K708" s="28"/>
      <c r="L708" s="28"/>
      <c r="M708" s="28"/>
      <c r="N708" s="28"/>
      <c r="O708" s="28"/>
      <c r="P708" s="28"/>
      <c r="Q708" s="28"/>
      <c r="R708" s="28"/>
      <c r="S708" s="28"/>
      <c r="T708" s="28"/>
      <c r="U708" s="28"/>
      <c r="V708" s="28"/>
      <c r="W708" s="28"/>
      <c r="X708" s="28"/>
      <c r="Y708" s="28"/>
      <c r="Z708" s="28"/>
    </row>
    <row r="709" spans="1:26" ht="14">
      <c r="A709" s="28"/>
      <c r="B709" s="28"/>
      <c r="C709" s="5"/>
      <c r="D709" s="28"/>
      <c r="E709" s="28"/>
      <c r="F709" s="28"/>
      <c r="G709" s="28"/>
      <c r="H709" s="28"/>
      <c r="I709" s="20"/>
      <c r="J709" s="28"/>
      <c r="K709" s="28"/>
      <c r="L709" s="28"/>
      <c r="M709" s="28"/>
      <c r="N709" s="28"/>
      <c r="O709" s="28"/>
      <c r="P709" s="28"/>
      <c r="Q709" s="28"/>
      <c r="R709" s="28"/>
      <c r="S709" s="28"/>
      <c r="T709" s="28"/>
      <c r="U709" s="28"/>
      <c r="V709" s="28"/>
      <c r="W709" s="28"/>
      <c r="X709" s="28"/>
      <c r="Y709" s="28"/>
      <c r="Z709" s="28"/>
    </row>
    <row r="710" spans="1:26" ht="14">
      <c r="A710" s="28"/>
      <c r="B710" s="28"/>
      <c r="C710" s="5"/>
      <c r="D710" s="28"/>
      <c r="E710" s="28"/>
      <c r="F710" s="28"/>
      <c r="G710" s="28"/>
      <c r="H710" s="28"/>
      <c r="I710" s="20"/>
      <c r="J710" s="28"/>
      <c r="K710" s="28"/>
      <c r="L710" s="28"/>
      <c r="M710" s="28"/>
      <c r="N710" s="28"/>
      <c r="O710" s="28"/>
      <c r="P710" s="28"/>
      <c r="Q710" s="28"/>
      <c r="R710" s="28"/>
      <c r="S710" s="28"/>
      <c r="T710" s="28"/>
      <c r="U710" s="28"/>
      <c r="V710" s="28"/>
      <c r="W710" s="28"/>
      <c r="X710" s="28"/>
      <c r="Y710" s="28"/>
      <c r="Z710" s="28"/>
    </row>
    <row r="711" spans="1:26" ht="14">
      <c r="A711" s="28"/>
      <c r="B711" s="28"/>
      <c r="C711" s="5"/>
      <c r="D711" s="28"/>
      <c r="E711" s="28"/>
      <c r="F711" s="28"/>
      <c r="G711" s="28"/>
      <c r="H711" s="28"/>
      <c r="I711" s="20"/>
      <c r="J711" s="28"/>
      <c r="K711" s="28"/>
      <c r="L711" s="28"/>
      <c r="M711" s="28"/>
      <c r="N711" s="28"/>
      <c r="O711" s="28"/>
      <c r="P711" s="28"/>
      <c r="Q711" s="28"/>
      <c r="R711" s="28"/>
      <c r="S711" s="28"/>
      <c r="T711" s="28"/>
      <c r="U711" s="28"/>
      <c r="V711" s="28"/>
      <c r="W711" s="28"/>
      <c r="X711" s="28"/>
      <c r="Y711" s="28"/>
      <c r="Z711" s="28"/>
    </row>
    <row r="712" spans="1:26" ht="14">
      <c r="A712" s="28"/>
      <c r="B712" s="28"/>
      <c r="C712" s="5"/>
      <c r="D712" s="28"/>
      <c r="E712" s="28"/>
      <c r="F712" s="28"/>
      <c r="G712" s="28"/>
      <c r="H712" s="28"/>
      <c r="I712" s="20"/>
      <c r="J712" s="28"/>
      <c r="K712" s="28"/>
      <c r="L712" s="28"/>
      <c r="M712" s="28"/>
      <c r="N712" s="28"/>
      <c r="O712" s="28"/>
      <c r="P712" s="28"/>
      <c r="Q712" s="28"/>
      <c r="R712" s="28"/>
      <c r="S712" s="28"/>
      <c r="T712" s="28"/>
      <c r="U712" s="28"/>
      <c r="V712" s="28"/>
      <c r="W712" s="28"/>
      <c r="X712" s="28"/>
      <c r="Y712" s="28"/>
      <c r="Z712" s="28"/>
    </row>
    <row r="713" spans="1:26" ht="14">
      <c r="A713" s="28"/>
      <c r="B713" s="28"/>
      <c r="C713" s="5"/>
      <c r="D713" s="28"/>
      <c r="E713" s="28"/>
      <c r="F713" s="28"/>
      <c r="G713" s="28"/>
      <c r="H713" s="28"/>
      <c r="I713" s="20"/>
      <c r="J713" s="28"/>
      <c r="K713" s="28"/>
      <c r="L713" s="28"/>
      <c r="M713" s="28"/>
      <c r="N713" s="28"/>
      <c r="O713" s="28"/>
      <c r="P713" s="28"/>
      <c r="Q713" s="28"/>
      <c r="R713" s="28"/>
      <c r="S713" s="28"/>
      <c r="T713" s="28"/>
      <c r="U713" s="28"/>
      <c r="V713" s="28"/>
      <c r="W713" s="28"/>
      <c r="X713" s="28"/>
      <c r="Y713" s="28"/>
      <c r="Z713" s="28"/>
    </row>
    <row r="714" spans="1:26" ht="14">
      <c r="A714" s="28"/>
      <c r="B714" s="28"/>
      <c r="C714" s="5"/>
      <c r="D714" s="28"/>
      <c r="E714" s="28"/>
      <c r="F714" s="28"/>
      <c r="G714" s="28"/>
      <c r="H714" s="28"/>
      <c r="I714" s="20"/>
      <c r="J714" s="28"/>
      <c r="K714" s="28"/>
      <c r="L714" s="28"/>
      <c r="M714" s="28"/>
      <c r="N714" s="28"/>
      <c r="O714" s="28"/>
      <c r="P714" s="28"/>
      <c r="Q714" s="28"/>
      <c r="R714" s="28"/>
      <c r="S714" s="28"/>
      <c r="T714" s="28"/>
      <c r="U714" s="28"/>
      <c r="V714" s="28"/>
      <c r="W714" s="28"/>
      <c r="X714" s="28"/>
      <c r="Y714" s="28"/>
      <c r="Z714" s="28"/>
    </row>
    <row r="715" spans="1:26" ht="14">
      <c r="A715" s="28"/>
      <c r="B715" s="28"/>
      <c r="C715" s="5"/>
      <c r="D715" s="28"/>
      <c r="E715" s="28"/>
      <c r="F715" s="28"/>
      <c r="G715" s="28"/>
      <c r="H715" s="28"/>
      <c r="I715" s="20"/>
      <c r="J715" s="28"/>
      <c r="K715" s="28"/>
      <c r="L715" s="28"/>
      <c r="M715" s="28"/>
      <c r="N715" s="28"/>
      <c r="O715" s="28"/>
      <c r="P715" s="28"/>
      <c r="Q715" s="28"/>
      <c r="R715" s="28"/>
      <c r="S715" s="28"/>
      <c r="T715" s="28"/>
      <c r="U715" s="28"/>
      <c r="V715" s="28"/>
      <c r="W715" s="28"/>
      <c r="X715" s="28"/>
      <c r="Y715" s="28"/>
      <c r="Z715" s="28"/>
    </row>
    <row r="716" spans="1:26" ht="14">
      <c r="A716" s="28"/>
      <c r="B716" s="28"/>
      <c r="C716" s="5"/>
      <c r="D716" s="28"/>
      <c r="E716" s="28"/>
      <c r="F716" s="28"/>
      <c r="G716" s="28"/>
      <c r="H716" s="28"/>
      <c r="I716" s="20"/>
      <c r="J716" s="28"/>
      <c r="K716" s="28"/>
      <c r="L716" s="28"/>
      <c r="M716" s="28"/>
      <c r="N716" s="28"/>
      <c r="O716" s="28"/>
      <c r="P716" s="28"/>
      <c r="Q716" s="28"/>
      <c r="R716" s="28"/>
      <c r="S716" s="28"/>
      <c r="T716" s="28"/>
      <c r="U716" s="28"/>
      <c r="V716" s="28"/>
      <c r="W716" s="28"/>
      <c r="X716" s="28"/>
      <c r="Y716" s="28"/>
      <c r="Z716" s="28"/>
    </row>
    <row r="717" spans="1:26" ht="14">
      <c r="A717" s="28"/>
      <c r="B717" s="28"/>
      <c r="C717" s="5"/>
      <c r="D717" s="28"/>
      <c r="E717" s="28"/>
      <c r="F717" s="28"/>
      <c r="G717" s="28"/>
      <c r="H717" s="28"/>
      <c r="I717" s="20"/>
      <c r="J717" s="28"/>
      <c r="K717" s="28"/>
      <c r="L717" s="28"/>
      <c r="M717" s="28"/>
      <c r="N717" s="28"/>
      <c r="O717" s="28"/>
      <c r="P717" s="28"/>
      <c r="Q717" s="28"/>
      <c r="R717" s="28"/>
      <c r="S717" s="28"/>
      <c r="T717" s="28"/>
      <c r="U717" s="28"/>
      <c r="V717" s="28"/>
      <c r="W717" s="28"/>
      <c r="X717" s="28"/>
      <c r="Y717" s="28"/>
      <c r="Z717" s="28"/>
    </row>
    <row r="718" spans="1:26" ht="14">
      <c r="A718" s="28"/>
      <c r="B718" s="28"/>
      <c r="C718" s="5"/>
      <c r="D718" s="28"/>
      <c r="E718" s="28"/>
      <c r="F718" s="28"/>
      <c r="G718" s="28"/>
      <c r="H718" s="28"/>
      <c r="I718" s="20"/>
      <c r="J718" s="28"/>
      <c r="K718" s="28"/>
      <c r="L718" s="28"/>
      <c r="M718" s="28"/>
      <c r="N718" s="28"/>
      <c r="O718" s="28"/>
      <c r="P718" s="28"/>
      <c r="Q718" s="28"/>
      <c r="R718" s="28"/>
      <c r="S718" s="28"/>
      <c r="T718" s="28"/>
      <c r="U718" s="28"/>
      <c r="V718" s="28"/>
      <c r="W718" s="28"/>
      <c r="X718" s="28"/>
      <c r="Y718" s="28"/>
      <c r="Z718" s="28"/>
    </row>
    <row r="719" spans="1:26" ht="14">
      <c r="A719" s="28"/>
      <c r="B719" s="28"/>
      <c r="C719" s="5"/>
      <c r="D719" s="28"/>
      <c r="E719" s="28"/>
      <c r="F719" s="28"/>
      <c r="G719" s="28"/>
      <c r="H719" s="28"/>
      <c r="I719" s="20"/>
      <c r="J719" s="28"/>
      <c r="K719" s="28"/>
      <c r="L719" s="28"/>
      <c r="M719" s="28"/>
      <c r="N719" s="28"/>
      <c r="O719" s="28"/>
      <c r="P719" s="28"/>
      <c r="Q719" s="28"/>
      <c r="R719" s="28"/>
      <c r="S719" s="28"/>
      <c r="T719" s="28"/>
      <c r="U719" s="28"/>
      <c r="V719" s="28"/>
      <c r="W719" s="28"/>
      <c r="X719" s="28"/>
      <c r="Y719" s="28"/>
      <c r="Z719" s="28"/>
    </row>
    <row r="720" spans="1:26" ht="14">
      <c r="A720" s="28"/>
      <c r="B720" s="28"/>
      <c r="C720" s="5"/>
      <c r="D720" s="28"/>
      <c r="E720" s="28"/>
      <c r="F720" s="28"/>
      <c r="G720" s="28"/>
      <c r="H720" s="28"/>
      <c r="I720" s="20"/>
      <c r="J720" s="28"/>
      <c r="K720" s="28"/>
      <c r="L720" s="28"/>
      <c r="M720" s="28"/>
      <c r="N720" s="28"/>
      <c r="O720" s="28"/>
      <c r="P720" s="28"/>
      <c r="Q720" s="28"/>
      <c r="R720" s="28"/>
      <c r="S720" s="28"/>
      <c r="T720" s="28"/>
      <c r="U720" s="28"/>
      <c r="V720" s="28"/>
      <c r="W720" s="28"/>
      <c r="X720" s="28"/>
      <c r="Y720" s="28"/>
      <c r="Z720" s="28"/>
    </row>
    <row r="721" spans="1:26" ht="14">
      <c r="A721" s="28"/>
      <c r="B721" s="28"/>
      <c r="C721" s="5"/>
      <c r="D721" s="28"/>
      <c r="E721" s="28"/>
      <c r="F721" s="28"/>
      <c r="G721" s="28"/>
      <c r="H721" s="28"/>
      <c r="I721" s="20"/>
      <c r="J721" s="28"/>
      <c r="K721" s="28"/>
      <c r="L721" s="28"/>
      <c r="M721" s="28"/>
      <c r="N721" s="28"/>
      <c r="O721" s="28"/>
      <c r="P721" s="28"/>
      <c r="Q721" s="28"/>
      <c r="R721" s="28"/>
      <c r="S721" s="28"/>
      <c r="T721" s="28"/>
      <c r="U721" s="28"/>
      <c r="V721" s="28"/>
      <c r="W721" s="28"/>
      <c r="X721" s="28"/>
      <c r="Y721" s="28"/>
      <c r="Z721" s="28"/>
    </row>
    <row r="722" spans="1:26" ht="14">
      <c r="A722" s="28"/>
      <c r="B722" s="28"/>
      <c r="C722" s="5"/>
      <c r="D722" s="28"/>
      <c r="E722" s="28"/>
      <c r="F722" s="28"/>
      <c r="G722" s="28"/>
      <c r="H722" s="28"/>
      <c r="I722" s="20"/>
      <c r="J722" s="28"/>
      <c r="K722" s="28"/>
      <c r="L722" s="28"/>
      <c r="M722" s="28"/>
      <c r="N722" s="28"/>
      <c r="O722" s="28"/>
      <c r="P722" s="28"/>
      <c r="Q722" s="28"/>
      <c r="R722" s="28"/>
      <c r="S722" s="28"/>
      <c r="T722" s="28"/>
      <c r="U722" s="28"/>
      <c r="V722" s="28"/>
      <c r="W722" s="28"/>
      <c r="X722" s="28"/>
      <c r="Y722" s="28"/>
      <c r="Z722" s="28"/>
    </row>
    <row r="723" spans="1:26" ht="14">
      <c r="A723" s="28"/>
      <c r="B723" s="28"/>
      <c r="C723" s="5"/>
      <c r="D723" s="28"/>
      <c r="E723" s="28"/>
      <c r="F723" s="28"/>
      <c r="G723" s="28"/>
      <c r="H723" s="28"/>
      <c r="I723" s="20"/>
      <c r="J723" s="28"/>
      <c r="K723" s="28"/>
      <c r="L723" s="28"/>
      <c r="M723" s="28"/>
      <c r="N723" s="28"/>
      <c r="O723" s="28"/>
      <c r="P723" s="28"/>
      <c r="Q723" s="28"/>
      <c r="R723" s="28"/>
      <c r="S723" s="28"/>
      <c r="T723" s="28"/>
      <c r="U723" s="28"/>
      <c r="V723" s="28"/>
      <c r="W723" s="28"/>
      <c r="X723" s="28"/>
      <c r="Y723" s="28"/>
      <c r="Z723" s="28"/>
    </row>
    <row r="724" spans="1:26" ht="14">
      <c r="A724" s="28"/>
      <c r="B724" s="28"/>
      <c r="C724" s="5"/>
      <c r="D724" s="28"/>
      <c r="E724" s="28"/>
      <c r="F724" s="28"/>
      <c r="G724" s="28"/>
      <c r="H724" s="28"/>
      <c r="I724" s="20"/>
      <c r="J724" s="28"/>
      <c r="K724" s="28"/>
      <c r="L724" s="28"/>
      <c r="M724" s="28"/>
      <c r="N724" s="28"/>
      <c r="O724" s="28"/>
      <c r="P724" s="28"/>
      <c r="Q724" s="28"/>
      <c r="R724" s="28"/>
      <c r="S724" s="28"/>
      <c r="T724" s="28"/>
      <c r="U724" s="28"/>
      <c r="V724" s="28"/>
      <c r="W724" s="28"/>
      <c r="X724" s="28"/>
      <c r="Y724" s="28"/>
      <c r="Z724" s="28"/>
    </row>
    <row r="725" spans="1:26" ht="14">
      <c r="A725" s="28"/>
      <c r="B725" s="28"/>
      <c r="C725" s="5"/>
      <c r="D725" s="28"/>
      <c r="E725" s="28"/>
      <c r="F725" s="28"/>
      <c r="G725" s="28"/>
      <c r="H725" s="28"/>
      <c r="I725" s="20"/>
      <c r="J725" s="28"/>
      <c r="K725" s="28"/>
      <c r="L725" s="28"/>
      <c r="M725" s="28"/>
      <c r="N725" s="28"/>
      <c r="O725" s="28"/>
      <c r="P725" s="28"/>
      <c r="Q725" s="28"/>
      <c r="R725" s="28"/>
      <c r="S725" s="28"/>
      <c r="T725" s="28"/>
      <c r="U725" s="28"/>
      <c r="V725" s="28"/>
      <c r="W725" s="28"/>
      <c r="X725" s="28"/>
      <c r="Y725" s="28"/>
      <c r="Z725" s="28"/>
    </row>
    <row r="726" spans="1:26" ht="14">
      <c r="A726" s="28"/>
      <c r="B726" s="28"/>
      <c r="C726" s="5"/>
      <c r="D726" s="28"/>
      <c r="E726" s="28"/>
      <c r="F726" s="28"/>
      <c r="G726" s="28"/>
      <c r="H726" s="28"/>
      <c r="I726" s="20"/>
      <c r="J726" s="28"/>
      <c r="K726" s="28"/>
      <c r="L726" s="28"/>
      <c r="M726" s="28"/>
      <c r="N726" s="28"/>
      <c r="O726" s="28"/>
      <c r="P726" s="28"/>
      <c r="Q726" s="28"/>
      <c r="R726" s="28"/>
      <c r="S726" s="28"/>
      <c r="T726" s="28"/>
      <c r="U726" s="28"/>
      <c r="V726" s="28"/>
      <c r="W726" s="28"/>
      <c r="X726" s="28"/>
      <c r="Y726" s="28"/>
      <c r="Z726" s="28"/>
    </row>
    <row r="727" spans="1:26" ht="14">
      <c r="A727" s="28"/>
      <c r="B727" s="28"/>
      <c r="C727" s="5"/>
      <c r="D727" s="28"/>
      <c r="E727" s="28"/>
      <c r="F727" s="28"/>
      <c r="G727" s="28"/>
      <c r="H727" s="28"/>
      <c r="I727" s="20"/>
      <c r="J727" s="28"/>
      <c r="K727" s="28"/>
      <c r="L727" s="28"/>
      <c r="M727" s="28"/>
      <c r="N727" s="28"/>
      <c r="O727" s="28"/>
      <c r="P727" s="28"/>
      <c r="Q727" s="28"/>
      <c r="R727" s="28"/>
      <c r="S727" s="28"/>
      <c r="T727" s="28"/>
      <c r="U727" s="28"/>
      <c r="V727" s="28"/>
      <c r="W727" s="28"/>
      <c r="X727" s="28"/>
      <c r="Y727" s="28"/>
      <c r="Z727" s="28"/>
    </row>
    <row r="728" spans="1:26" ht="14">
      <c r="A728" s="28"/>
      <c r="B728" s="28"/>
      <c r="C728" s="5"/>
      <c r="D728" s="28"/>
      <c r="E728" s="28"/>
      <c r="F728" s="28"/>
      <c r="G728" s="28"/>
      <c r="H728" s="28"/>
      <c r="I728" s="20"/>
      <c r="J728" s="28"/>
      <c r="K728" s="28"/>
      <c r="L728" s="28"/>
      <c r="M728" s="28"/>
      <c r="N728" s="28"/>
      <c r="O728" s="28"/>
      <c r="P728" s="28"/>
      <c r="Q728" s="28"/>
      <c r="R728" s="28"/>
      <c r="S728" s="28"/>
      <c r="T728" s="28"/>
      <c r="U728" s="28"/>
      <c r="V728" s="28"/>
      <c r="W728" s="28"/>
      <c r="X728" s="28"/>
      <c r="Y728" s="28"/>
      <c r="Z728" s="28"/>
    </row>
    <row r="729" spans="1:26" ht="14">
      <c r="A729" s="28"/>
      <c r="B729" s="28"/>
      <c r="C729" s="5"/>
      <c r="D729" s="28"/>
      <c r="E729" s="28"/>
      <c r="F729" s="28"/>
      <c r="G729" s="28"/>
      <c r="H729" s="28"/>
      <c r="I729" s="20"/>
      <c r="J729" s="28"/>
      <c r="K729" s="28"/>
      <c r="L729" s="28"/>
      <c r="M729" s="28"/>
      <c r="N729" s="28"/>
      <c r="O729" s="28"/>
      <c r="P729" s="28"/>
      <c r="Q729" s="28"/>
      <c r="R729" s="28"/>
      <c r="S729" s="28"/>
      <c r="T729" s="28"/>
      <c r="U729" s="28"/>
      <c r="V729" s="28"/>
      <c r="W729" s="28"/>
      <c r="X729" s="28"/>
      <c r="Y729" s="28"/>
      <c r="Z729" s="28"/>
    </row>
    <row r="730" spans="1:26" ht="14">
      <c r="A730" s="28"/>
      <c r="B730" s="28"/>
      <c r="C730" s="5"/>
      <c r="D730" s="28"/>
      <c r="E730" s="28"/>
      <c r="F730" s="28"/>
      <c r="G730" s="28"/>
      <c r="H730" s="28"/>
      <c r="I730" s="20"/>
      <c r="J730" s="28"/>
      <c r="K730" s="28"/>
      <c r="L730" s="28"/>
      <c r="M730" s="28"/>
      <c r="N730" s="28"/>
      <c r="O730" s="28"/>
      <c r="P730" s="28"/>
      <c r="Q730" s="28"/>
      <c r="R730" s="28"/>
      <c r="S730" s="28"/>
      <c r="T730" s="28"/>
      <c r="U730" s="28"/>
      <c r="V730" s="28"/>
      <c r="W730" s="28"/>
      <c r="X730" s="28"/>
      <c r="Y730" s="28"/>
      <c r="Z730" s="28"/>
    </row>
    <row r="731" spans="1:26" ht="14">
      <c r="A731" s="28"/>
      <c r="B731" s="28"/>
      <c r="C731" s="5"/>
      <c r="D731" s="28"/>
      <c r="E731" s="28"/>
      <c r="F731" s="28"/>
      <c r="G731" s="28"/>
      <c r="H731" s="28"/>
      <c r="I731" s="20"/>
      <c r="J731" s="28"/>
      <c r="K731" s="28"/>
      <c r="L731" s="28"/>
      <c r="M731" s="28"/>
      <c r="N731" s="28"/>
      <c r="O731" s="28"/>
      <c r="P731" s="28"/>
      <c r="Q731" s="28"/>
      <c r="R731" s="28"/>
      <c r="S731" s="28"/>
      <c r="T731" s="28"/>
      <c r="U731" s="28"/>
      <c r="V731" s="28"/>
      <c r="W731" s="28"/>
      <c r="X731" s="28"/>
      <c r="Y731" s="28"/>
      <c r="Z731" s="28"/>
    </row>
    <row r="732" spans="1:26" ht="14">
      <c r="A732" s="28"/>
      <c r="B732" s="28"/>
      <c r="C732" s="5"/>
      <c r="D732" s="28"/>
      <c r="E732" s="28"/>
      <c r="F732" s="28"/>
      <c r="G732" s="28"/>
      <c r="H732" s="28"/>
      <c r="I732" s="20"/>
      <c r="J732" s="28"/>
      <c r="K732" s="28"/>
      <c r="L732" s="28"/>
      <c r="M732" s="28"/>
      <c r="N732" s="28"/>
      <c r="O732" s="28"/>
      <c r="P732" s="28"/>
      <c r="Q732" s="28"/>
      <c r="R732" s="28"/>
      <c r="S732" s="28"/>
      <c r="T732" s="28"/>
      <c r="U732" s="28"/>
      <c r="V732" s="28"/>
      <c r="W732" s="28"/>
      <c r="X732" s="28"/>
      <c r="Y732" s="28"/>
      <c r="Z732" s="28"/>
    </row>
    <row r="733" spans="1:26" ht="14">
      <c r="A733" s="28"/>
      <c r="B733" s="28"/>
      <c r="C733" s="5"/>
      <c r="D733" s="28"/>
      <c r="E733" s="28"/>
      <c r="F733" s="28"/>
      <c r="G733" s="28"/>
      <c r="H733" s="28"/>
      <c r="I733" s="20"/>
      <c r="J733" s="28"/>
      <c r="K733" s="28"/>
      <c r="L733" s="28"/>
      <c r="M733" s="28"/>
      <c r="N733" s="28"/>
      <c r="O733" s="28"/>
      <c r="P733" s="28"/>
      <c r="Q733" s="28"/>
      <c r="R733" s="28"/>
      <c r="S733" s="28"/>
      <c r="T733" s="28"/>
      <c r="U733" s="28"/>
      <c r="V733" s="28"/>
      <c r="W733" s="28"/>
      <c r="X733" s="28"/>
      <c r="Y733" s="28"/>
      <c r="Z733" s="28"/>
    </row>
    <row r="734" spans="1:26" ht="14">
      <c r="A734" s="28"/>
      <c r="B734" s="28"/>
      <c r="C734" s="5"/>
      <c r="D734" s="28"/>
      <c r="E734" s="28"/>
      <c r="F734" s="28"/>
      <c r="G734" s="28"/>
      <c r="H734" s="28"/>
      <c r="I734" s="20"/>
      <c r="J734" s="28"/>
      <c r="K734" s="28"/>
      <c r="L734" s="28"/>
      <c r="M734" s="28"/>
      <c r="N734" s="28"/>
      <c r="O734" s="28"/>
      <c r="P734" s="28"/>
      <c r="Q734" s="28"/>
      <c r="R734" s="28"/>
      <c r="S734" s="28"/>
      <c r="T734" s="28"/>
      <c r="U734" s="28"/>
      <c r="V734" s="28"/>
      <c r="W734" s="28"/>
      <c r="X734" s="28"/>
      <c r="Y734" s="28"/>
      <c r="Z734" s="28"/>
    </row>
    <row r="735" spans="1:26" ht="14">
      <c r="A735" s="28"/>
      <c r="B735" s="28"/>
      <c r="C735" s="5"/>
      <c r="D735" s="28"/>
      <c r="E735" s="28"/>
      <c r="F735" s="28"/>
      <c r="G735" s="28"/>
      <c r="H735" s="28"/>
      <c r="I735" s="20"/>
      <c r="J735" s="28"/>
      <c r="K735" s="28"/>
      <c r="L735" s="28"/>
      <c r="M735" s="28"/>
      <c r="N735" s="28"/>
      <c r="O735" s="28"/>
      <c r="P735" s="28"/>
      <c r="Q735" s="28"/>
      <c r="R735" s="28"/>
      <c r="S735" s="28"/>
      <c r="T735" s="28"/>
      <c r="U735" s="28"/>
      <c r="V735" s="28"/>
      <c r="W735" s="28"/>
      <c r="X735" s="28"/>
      <c r="Y735" s="28"/>
      <c r="Z735" s="28"/>
    </row>
    <row r="736" spans="1:26" ht="14">
      <c r="A736" s="28"/>
      <c r="B736" s="28"/>
      <c r="C736" s="5"/>
      <c r="D736" s="28"/>
      <c r="E736" s="28"/>
      <c r="F736" s="28"/>
      <c r="G736" s="28"/>
      <c r="H736" s="28"/>
      <c r="I736" s="20"/>
      <c r="J736" s="28"/>
      <c r="K736" s="28"/>
      <c r="L736" s="28"/>
      <c r="M736" s="28"/>
      <c r="N736" s="28"/>
      <c r="O736" s="28"/>
      <c r="P736" s="28"/>
      <c r="Q736" s="28"/>
      <c r="R736" s="28"/>
      <c r="S736" s="28"/>
      <c r="T736" s="28"/>
      <c r="U736" s="28"/>
      <c r="V736" s="28"/>
      <c r="W736" s="28"/>
      <c r="X736" s="28"/>
      <c r="Y736" s="28"/>
      <c r="Z736" s="28"/>
    </row>
    <row r="737" spans="1:26" ht="14">
      <c r="A737" s="28"/>
      <c r="B737" s="28"/>
      <c r="C737" s="5"/>
      <c r="D737" s="28"/>
      <c r="E737" s="28"/>
      <c r="F737" s="28"/>
      <c r="G737" s="28"/>
      <c r="H737" s="28"/>
      <c r="I737" s="20"/>
      <c r="J737" s="28"/>
      <c r="K737" s="28"/>
      <c r="L737" s="28"/>
      <c r="M737" s="28"/>
      <c r="N737" s="28"/>
      <c r="O737" s="28"/>
      <c r="P737" s="28"/>
      <c r="Q737" s="28"/>
      <c r="R737" s="28"/>
      <c r="S737" s="28"/>
      <c r="T737" s="28"/>
      <c r="U737" s="28"/>
      <c r="V737" s="28"/>
      <c r="W737" s="28"/>
      <c r="X737" s="28"/>
      <c r="Y737" s="28"/>
      <c r="Z737" s="28"/>
    </row>
    <row r="738" spans="1:26" ht="14">
      <c r="A738" s="28"/>
      <c r="B738" s="28"/>
      <c r="C738" s="5"/>
      <c r="D738" s="28"/>
      <c r="E738" s="28"/>
      <c r="F738" s="28"/>
      <c r="G738" s="28"/>
      <c r="H738" s="28"/>
      <c r="I738" s="20"/>
      <c r="J738" s="28"/>
      <c r="K738" s="28"/>
      <c r="L738" s="28"/>
      <c r="M738" s="28"/>
      <c r="N738" s="28"/>
      <c r="O738" s="28"/>
      <c r="P738" s="28"/>
      <c r="Q738" s="28"/>
      <c r="R738" s="28"/>
      <c r="S738" s="28"/>
      <c r="T738" s="28"/>
      <c r="U738" s="28"/>
      <c r="V738" s="28"/>
      <c r="W738" s="28"/>
      <c r="X738" s="28"/>
      <c r="Y738" s="28"/>
      <c r="Z738" s="28"/>
    </row>
    <row r="739" spans="1:26" ht="14">
      <c r="A739" s="28"/>
      <c r="B739" s="28"/>
      <c r="C739" s="5"/>
      <c r="D739" s="28"/>
      <c r="E739" s="28"/>
      <c r="F739" s="28"/>
      <c r="G739" s="28"/>
      <c r="H739" s="28"/>
      <c r="I739" s="20"/>
      <c r="J739" s="28"/>
      <c r="K739" s="28"/>
      <c r="L739" s="28"/>
      <c r="M739" s="28"/>
      <c r="N739" s="28"/>
      <c r="O739" s="28"/>
      <c r="P739" s="28"/>
      <c r="Q739" s="28"/>
      <c r="R739" s="28"/>
      <c r="S739" s="28"/>
      <c r="T739" s="28"/>
      <c r="U739" s="28"/>
      <c r="V739" s="28"/>
      <c r="W739" s="28"/>
      <c r="X739" s="28"/>
      <c r="Y739" s="28"/>
      <c r="Z739" s="28"/>
    </row>
    <row r="740" spans="1:26" ht="14">
      <c r="A740" s="28"/>
      <c r="B740" s="28"/>
      <c r="C740" s="5"/>
      <c r="D740" s="28"/>
      <c r="E740" s="28"/>
      <c r="F740" s="28"/>
      <c r="G740" s="28"/>
      <c r="H740" s="28"/>
      <c r="I740" s="20"/>
      <c r="J740" s="28"/>
      <c r="K740" s="28"/>
      <c r="L740" s="28"/>
      <c r="M740" s="28"/>
      <c r="N740" s="28"/>
      <c r="O740" s="28"/>
      <c r="P740" s="28"/>
      <c r="Q740" s="28"/>
      <c r="R740" s="28"/>
      <c r="S740" s="28"/>
      <c r="T740" s="28"/>
      <c r="U740" s="28"/>
      <c r="V740" s="28"/>
      <c r="W740" s="28"/>
      <c r="X740" s="28"/>
      <c r="Y740" s="28"/>
      <c r="Z740" s="28"/>
    </row>
    <row r="741" spans="1:26" ht="14">
      <c r="A741" s="28"/>
      <c r="B741" s="28"/>
      <c r="C741" s="5"/>
      <c r="D741" s="28"/>
      <c r="E741" s="28"/>
      <c r="F741" s="28"/>
      <c r="G741" s="28"/>
      <c r="H741" s="28"/>
      <c r="I741" s="20"/>
      <c r="J741" s="28"/>
      <c r="K741" s="28"/>
      <c r="L741" s="28"/>
      <c r="M741" s="28"/>
      <c r="N741" s="28"/>
      <c r="O741" s="28"/>
      <c r="P741" s="28"/>
      <c r="Q741" s="28"/>
      <c r="R741" s="28"/>
      <c r="S741" s="28"/>
      <c r="T741" s="28"/>
      <c r="U741" s="28"/>
      <c r="V741" s="28"/>
      <c r="W741" s="28"/>
      <c r="X741" s="28"/>
      <c r="Y741" s="28"/>
      <c r="Z741" s="28"/>
    </row>
    <row r="742" spans="1:26" ht="14">
      <c r="A742" s="28"/>
      <c r="B742" s="28"/>
      <c r="C742" s="5"/>
      <c r="D742" s="28"/>
      <c r="E742" s="28"/>
      <c r="F742" s="28"/>
      <c r="G742" s="28"/>
      <c r="H742" s="28"/>
      <c r="I742" s="20"/>
      <c r="J742" s="28"/>
      <c r="K742" s="28"/>
      <c r="L742" s="28"/>
      <c r="M742" s="28"/>
      <c r="N742" s="28"/>
      <c r="O742" s="28"/>
      <c r="P742" s="28"/>
      <c r="Q742" s="28"/>
      <c r="R742" s="28"/>
      <c r="S742" s="28"/>
      <c r="T742" s="28"/>
      <c r="U742" s="28"/>
      <c r="V742" s="28"/>
      <c r="W742" s="28"/>
      <c r="X742" s="28"/>
      <c r="Y742" s="28"/>
      <c r="Z742" s="28"/>
    </row>
    <row r="743" spans="1:26" ht="14">
      <c r="A743" s="28"/>
      <c r="B743" s="28"/>
      <c r="C743" s="5"/>
      <c r="D743" s="28"/>
      <c r="E743" s="28"/>
      <c r="F743" s="28"/>
      <c r="G743" s="28"/>
      <c r="H743" s="28"/>
      <c r="I743" s="20"/>
      <c r="J743" s="28"/>
      <c r="K743" s="28"/>
      <c r="L743" s="28"/>
      <c r="M743" s="28"/>
      <c r="N743" s="28"/>
      <c r="O743" s="28"/>
      <c r="P743" s="28"/>
      <c r="Q743" s="28"/>
      <c r="R743" s="28"/>
      <c r="S743" s="28"/>
      <c r="T743" s="28"/>
      <c r="U743" s="28"/>
      <c r="V743" s="28"/>
      <c r="W743" s="28"/>
      <c r="X743" s="28"/>
      <c r="Y743" s="28"/>
      <c r="Z743" s="28"/>
    </row>
    <row r="744" spans="1:26" ht="14">
      <c r="A744" s="28"/>
      <c r="B744" s="28"/>
      <c r="C744" s="5"/>
      <c r="D744" s="28"/>
      <c r="E744" s="28"/>
      <c r="F744" s="28"/>
      <c r="G744" s="28"/>
      <c r="H744" s="28"/>
      <c r="I744" s="20"/>
      <c r="J744" s="28"/>
      <c r="K744" s="28"/>
      <c r="L744" s="28"/>
      <c r="M744" s="28"/>
      <c r="N744" s="28"/>
      <c r="O744" s="28"/>
      <c r="P744" s="28"/>
      <c r="Q744" s="28"/>
      <c r="R744" s="28"/>
      <c r="S744" s="28"/>
      <c r="T744" s="28"/>
      <c r="U744" s="28"/>
      <c r="V744" s="28"/>
      <c r="W744" s="28"/>
      <c r="X744" s="28"/>
      <c r="Y744" s="28"/>
      <c r="Z744" s="28"/>
    </row>
    <row r="745" spans="1:26" ht="14">
      <c r="A745" s="28"/>
      <c r="B745" s="28"/>
      <c r="C745" s="5"/>
      <c r="D745" s="28"/>
      <c r="E745" s="28"/>
      <c r="F745" s="28"/>
      <c r="G745" s="28"/>
      <c r="H745" s="28"/>
      <c r="I745" s="20"/>
      <c r="J745" s="28"/>
      <c r="K745" s="28"/>
      <c r="L745" s="28"/>
      <c r="M745" s="28"/>
      <c r="N745" s="28"/>
      <c r="O745" s="28"/>
      <c r="P745" s="28"/>
      <c r="Q745" s="28"/>
      <c r="R745" s="28"/>
      <c r="S745" s="28"/>
      <c r="T745" s="28"/>
      <c r="U745" s="28"/>
      <c r="V745" s="28"/>
      <c r="W745" s="28"/>
      <c r="X745" s="28"/>
      <c r="Y745" s="28"/>
      <c r="Z745" s="28"/>
    </row>
    <row r="746" spans="1:26" ht="14">
      <c r="A746" s="28"/>
      <c r="B746" s="28"/>
      <c r="C746" s="5"/>
      <c r="D746" s="28"/>
      <c r="E746" s="28"/>
      <c r="F746" s="28"/>
      <c r="G746" s="28"/>
      <c r="H746" s="28"/>
      <c r="I746" s="20"/>
      <c r="J746" s="28"/>
      <c r="K746" s="28"/>
      <c r="L746" s="28"/>
      <c r="M746" s="28"/>
      <c r="N746" s="28"/>
      <c r="O746" s="28"/>
      <c r="P746" s="28"/>
      <c r="Q746" s="28"/>
      <c r="R746" s="28"/>
      <c r="S746" s="28"/>
      <c r="T746" s="28"/>
      <c r="U746" s="28"/>
      <c r="V746" s="28"/>
      <c r="W746" s="28"/>
      <c r="X746" s="28"/>
      <c r="Y746" s="28"/>
      <c r="Z746" s="28"/>
    </row>
    <row r="747" spans="1:26" ht="14">
      <c r="A747" s="28"/>
      <c r="B747" s="28"/>
      <c r="C747" s="5"/>
      <c r="D747" s="28"/>
      <c r="E747" s="28"/>
      <c r="F747" s="28"/>
      <c r="G747" s="28"/>
      <c r="H747" s="28"/>
      <c r="I747" s="20"/>
      <c r="J747" s="28"/>
      <c r="K747" s="28"/>
      <c r="L747" s="28"/>
      <c r="M747" s="28"/>
      <c r="N747" s="28"/>
      <c r="O747" s="28"/>
      <c r="P747" s="28"/>
      <c r="Q747" s="28"/>
      <c r="R747" s="28"/>
      <c r="S747" s="28"/>
      <c r="T747" s="28"/>
      <c r="U747" s="28"/>
      <c r="V747" s="28"/>
      <c r="W747" s="28"/>
      <c r="X747" s="28"/>
      <c r="Y747" s="28"/>
      <c r="Z747" s="28"/>
    </row>
    <row r="748" spans="1:26" ht="14">
      <c r="A748" s="28"/>
      <c r="B748" s="28"/>
      <c r="C748" s="5"/>
      <c r="D748" s="28"/>
      <c r="E748" s="28"/>
      <c r="F748" s="28"/>
      <c r="G748" s="28"/>
      <c r="H748" s="28"/>
      <c r="I748" s="20"/>
      <c r="J748" s="28"/>
      <c r="K748" s="28"/>
      <c r="L748" s="28"/>
      <c r="M748" s="28"/>
      <c r="N748" s="28"/>
      <c r="O748" s="28"/>
      <c r="P748" s="28"/>
      <c r="Q748" s="28"/>
      <c r="R748" s="28"/>
      <c r="S748" s="28"/>
      <c r="T748" s="28"/>
      <c r="U748" s="28"/>
      <c r="V748" s="28"/>
      <c r="W748" s="28"/>
      <c r="X748" s="28"/>
      <c r="Y748" s="28"/>
      <c r="Z748" s="28"/>
    </row>
    <row r="749" spans="1:26" ht="14">
      <c r="A749" s="28"/>
      <c r="B749" s="28"/>
      <c r="C749" s="5"/>
      <c r="D749" s="28"/>
      <c r="E749" s="28"/>
      <c r="F749" s="28"/>
      <c r="G749" s="28"/>
      <c r="H749" s="28"/>
      <c r="I749" s="20"/>
      <c r="J749" s="28"/>
      <c r="K749" s="28"/>
      <c r="L749" s="28"/>
      <c r="M749" s="28"/>
      <c r="N749" s="28"/>
      <c r="O749" s="28"/>
      <c r="P749" s="28"/>
      <c r="Q749" s="28"/>
      <c r="R749" s="28"/>
      <c r="S749" s="28"/>
      <c r="T749" s="28"/>
      <c r="U749" s="28"/>
      <c r="V749" s="28"/>
      <c r="W749" s="28"/>
      <c r="X749" s="28"/>
      <c r="Y749" s="28"/>
      <c r="Z749" s="28"/>
    </row>
    <row r="750" spans="1:26" ht="14">
      <c r="A750" s="28"/>
      <c r="B750" s="28"/>
      <c r="C750" s="5"/>
      <c r="D750" s="28"/>
      <c r="E750" s="28"/>
      <c r="F750" s="28"/>
      <c r="G750" s="28"/>
      <c r="H750" s="28"/>
      <c r="I750" s="20"/>
      <c r="J750" s="28"/>
      <c r="K750" s="28"/>
      <c r="L750" s="28"/>
      <c r="M750" s="28"/>
      <c r="N750" s="28"/>
      <c r="O750" s="28"/>
      <c r="P750" s="28"/>
      <c r="Q750" s="28"/>
      <c r="R750" s="28"/>
      <c r="S750" s="28"/>
      <c r="T750" s="28"/>
      <c r="U750" s="28"/>
      <c r="V750" s="28"/>
      <c r="W750" s="28"/>
      <c r="X750" s="28"/>
      <c r="Y750" s="28"/>
      <c r="Z750" s="28"/>
    </row>
    <row r="751" spans="1:26" ht="14">
      <c r="A751" s="28"/>
      <c r="B751" s="28"/>
      <c r="C751" s="5"/>
      <c r="D751" s="28"/>
      <c r="E751" s="28"/>
      <c r="F751" s="28"/>
      <c r="G751" s="28"/>
      <c r="H751" s="28"/>
      <c r="I751" s="20"/>
      <c r="J751" s="28"/>
      <c r="K751" s="28"/>
      <c r="L751" s="28"/>
      <c r="M751" s="28"/>
      <c r="N751" s="28"/>
      <c r="O751" s="28"/>
      <c r="P751" s="28"/>
      <c r="Q751" s="28"/>
      <c r="R751" s="28"/>
      <c r="S751" s="28"/>
      <c r="T751" s="28"/>
      <c r="U751" s="28"/>
      <c r="V751" s="28"/>
      <c r="W751" s="28"/>
      <c r="X751" s="28"/>
      <c r="Y751" s="28"/>
      <c r="Z751" s="28"/>
    </row>
    <row r="752" spans="1:26" ht="14">
      <c r="A752" s="28"/>
      <c r="B752" s="28"/>
      <c r="C752" s="5"/>
      <c r="D752" s="28"/>
      <c r="E752" s="28"/>
      <c r="F752" s="28"/>
      <c r="G752" s="28"/>
      <c r="H752" s="28"/>
      <c r="I752" s="20"/>
      <c r="J752" s="28"/>
      <c r="K752" s="28"/>
      <c r="L752" s="28"/>
      <c r="M752" s="28"/>
      <c r="N752" s="28"/>
      <c r="O752" s="28"/>
      <c r="P752" s="28"/>
      <c r="Q752" s="28"/>
      <c r="R752" s="28"/>
      <c r="S752" s="28"/>
      <c r="T752" s="28"/>
      <c r="U752" s="28"/>
      <c r="V752" s="28"/>
      <c r="W752" s="28"/>
      <c r="X752" s="28"/>
      <c r="Y752" s="28"/>
      <c r="Z752" s="28"/>
    </row>
    <row r="753" spans="1:26" ht="14">
      <c r="A753" s="28"/>
      <c r="B753" s="28"/>
      <c r="C753" s="5"/>
      <c r="D753" s="28"/>
      <c r="E753" s="28"/>
      <c r="F753" s="28"/>
      <c r="G753" s="28"/>
      <c r="H753" s="28"/>
      <c r="I753" s="20"/>
      <c r="J753" s="28"/>
      <c r="K753" s="28"/>
      <c r="L753" s="28"/>
      <c r="M753" s="28"/>
      <c r="N753" s="28"/>
      <c r="O753" s="28"/>
      <c r="P753" s="28"/>
      <c r="Q753" s="28"/>
      <c r="R753" s="28"/>
      <c r="S753" s="28"/>
      <c r="T753" s="28"/>
      <c r="U753" s="28"/>
      <c r="V753" s="28"/>
      <c r="W753" s="28"/>
      <c r="X753" s="28"/>
      <c r="Y753" s="28"/>
      <c r="Z753" s="28"/>
    </row>
    <row r="754" spans="1:26" ht="14">
      <c r="A754" s="28"/>
      <c r="B754" s="28"/>
      <c r="C754" s="5"/>
      <c r="D754" s="28"/>
      <c r="E754" s="28"/>
      <c r="F754" s="28"/>
      <c r="G754" s="28"/>
      <c r="H754" s="28"/>
      <c r="I754" s="20"/>
      <c r="J754" s="28"/>
      <c r="K754" s="28"/>
      <c r="L754" s="28"/>
      <c r="M754" s="28"/>
      <c r="N754" s="28"/>
      <c r="O754" s="28"/>
      <c r="P754" s="28"/>
      <c r="Q754" s="28"/>
      <c r="R754" s="28"/>
      <c r="S754" s="28"/>
      <c r="T754" s="28"/>
      <c r="U754" s="28"/>
      <c r="V754" s="28"/>
      <c r="W754" s="28"/>
      <c r="X754" s="28"/>
      <c r="Y754" s="28"/>
      <c r="Z754" s="28"/>
    </row>
    <row r="755" spans="1:26" ht="14">
      <c r="A755" s="28"/>
      <c r="B755" s="28"/>
      <c r="C755" s="5"/>
      <c r="D755" s="28"/>
      <c r="E755" s="28"/>
      <c r="F755" s="28"/>
      <c r="G755" s="28"/>
      <c r="H755" s="28"/>
      <c r="I755" s="20"/>
      <c r="J755" s="28"/>
      <c r="K755" s="28"/>
      <c r="L755" s="28"/>
      <c r="M755" s="28"/>
      <c r="N755" s="28"/>
      <c r="O755" s="28"/>
      <c r="P755" s="28"/>
      <c r="Q755" s="28"/>
      <c r="R755" s="28"/>
      <c r="S755" s="28"/>
      <c r="T755" s="28"/>
      <c r="U755" s="28"/>
      <c r="V755" s="28"/>
      <c r="W755" s="28"/>
      <c r="X755" s="28"/>
      <c r="Y755" s="28"/>
      <c r="Z755" s="28"/>
    </row>
    <row r="756" spans="1:26" ht="14">
      <c r="A756" s="28"/>
      <c r="B756" s="28"/>
      <c r="C756" s="5"/>
      <c r="D756" s="28"/>
      <c r="E756" s="28"/>
      <c r="F756" s="28"/>
      <c r="G756" s="28"/>
      <c r="H756" s="28"/>
      <c r="I756" s="20"/>
      <c r="J756" s="28"/>
      <c r="K756" s="28"/>
      <c r="L756" s="28"/>
      <c r="M756" s="28"/>
      <c r="N756" s="28"/>
      <c r="O756" s="28"/>
      <c r="P756" s="28"/>
      <c r="Q756" s="28"/>
      <c r="R756" s="28"/>
      <c r="S756" s="28"/>
      <c r="T756" s="28"/>
      <c r="U756" s="28"/>
      <c r="V756" s="28"/>
      <c r="W756" s="28"/>
      <c r="X756" s="28"/>
      <c r="Y756" s="28"/>
      <c r="Z756" s="28"/>
    </row>
    <row r="757" spans="1:26" ht="14">
      <c r="A757" s="28"/>
      <c r="B757" s="28"/>
      <c r="C757" s="5"/>
      <c r="D757" s="28"/>
      <c r="E757" s="28"/>
      <c r="F757" s="28"/>
      <c r="G757" s="28"/>
      <c r="H757" s="28"/>
      <c r="I757" s="20"/>
      <c r="J757" s="28"/>
      <c r="K757" s="28"/>
      <c r="L757" s="28"/>
      <c r="M757" s="28"/>
      <c r="N757" s="28"/>
      <c r="O757" s="28"/>
      <c r="P757" s="28"/>
      <c r="Q757" s="28"/>
      <c r="R757" s="28"/>
      <c r="S757" s="28"/>
      <c r="T757" s="28"/>
      <c r="U757" s="28"/>
      <c r="V757" s="28"/>
      <c r="W757" s="28"/>
      <c r="X757" s="28"/>
      <c r="Y757" s="28"/>
      <c r="Z757" s="28"/>
    </row>
    <row r="758" spans="1:26" ht="14">
      <c r="A758" s="28"/>
      <c r="B758" s="28"/>
      <c r="C758" s="5"/>
      <c r="D758" s="28"/>
      <c r="E758" s="28"/>
      <c r="F758" s="28"/>
      <c r="G758" s="28"/>
      <c r="H758" s="28"/>
      <c r="I758" s="20"/>
      <c r="J758" s="28"/>
      <c r="K758" s="28"/>
      <c r="L758" s="28"/>
      <c r="M758" s="28"/>
      <c r="N758" s="28"/>
      <c r="O758" s="28"/>
      <c r="P758" s="28"/>
      <c r="Q758" s="28"/>
      <c r="R758" s="28"/>
      <c r="S758" s="28"/>
      <c r="T758" s="28"/>
      <c r="U758" s="28"/>
      <c r="V758" s="28"/>
      <c r="W758" s="28"/>
      <c r="X758" s="28"/>
      <c r="Y758" s="28"/>
      <c r="Z758" s="28"/>
    </row>
    <row r="759" spans="1:26" ht="14">
      <c r="A759" s="28"/>
      <c r="B759" s="28"/>
      <c r="C759" s="5"/>
      <c r="D759" s="28"/>
      <c r="E759" s="28"/>
      <c r="F759" s="28"/>
      <c r="G759" s="28"/>
      <c r="H759" s="28"/>
      <c r="I759" s="20"/>
      <c r="J759" s="28"/>
      <c r="K759" s="28"/>
      <c r="L759" s="28"/>
      <c r="M759" s="28"/>
      <c r="N759" s="28"/>
      <c r="O759" s="28"/>
      <c r="P759" s="28"/>
      <c r="Q759" s="28"/>
      <c r="R759" s="28"/>
      <c r="S759" s="28"/>
      <c r="T759" s="28"/>
      <c r="U759" s="28"/>
      <c r="V759" s="28"/>
      <c r="W759" s="28"/>
      <c r="X759" s="28"/>
      <c r="Y759" s="28"/>
      <c r="Z759" s="28"/>
    </row>
    <row r="760" spans="1:26" ht="14">
      <c r="A760" s="28"/>
      <c r="B760" s="28"/>
      <c r="C760" s="5"/>
      <c r="D760" s="28"/>
      <c r="E760" s="28"/>
      <c r="F760" s="28"/>
      <c r="G760" s="28"/>
      <c r="H760" s="28"/>
      <c r="I760" s="20"/>
      <c r="J760" s="28"/>
      <c r="K760" s="28"/>
      <c r="L760" s="28"/>
      <c r="M760" s="28"/>
      <c r="N760" s="28"/>
      <c r="O760" s="28"/>
      <c r="P760" s="28"/>
      <c r="Q760" s="28"/>
      <c r="R760" s="28"/>
      <c r="S760" s="28"/>
      <c r="T760" s="28"/>
      <c r="U760" s="28"/>
      <c r="V760" s="28"/>
      <c r="W760" s="28"/>
      <c r="X760" s="28"/>
      <c r="Y760" s="28"/>
      <c r="Z760" s="28"/>
    </row>
    <row r="761" spans="1:26" ht="14">
      <c r="A761" s="28"/>
      <c r="B761" s="28"/>
      <c r="C761" s="5"/>
      <c r="D761" s="28"/>
      <c r="E761" s="28"/>
      <c r="F761" s="28"/>
      <c r="G761" s="28"/>
      <c r="H761" s="28"/>
      <c r="I761" s="20"/>
      <c r="J761" s="28"/>
      <c r="K761" s="28"/>
      <c r="L761" s="28"/>
      <c r="M761" s="28"/>
      <c r="N761" s="28"/>
      <c r="O761" s="28"/>
      <c r="P761" s="28"/>
      <c r="Q761" s="28"/>
      <c r="R761" s="28"/>
      <c r="S761" s="28"/>
      <c r="T761" s="28"/>
      <c r="U761" s="28"/>
      <c r="V761" s="28"/>
      <c r="W761" s="28"/>
      <c r="X761" s="28"/>
      <c r="Y761" s="28"/>
      <c r="Z761" s="28"/>
    </row>
    <row r="762" spans="1:26" ht="14">
      <c r="A762" s="28"/>
      <c r="B762" s="28"/>
      <c r="C762" s="5"/>
      <c r="D762" s="28"/>
      <c r="E762" s="28"/>
      <c r="F762" s="28"/>
      <c r="G762" s="28"/>
      <c r="H762" s="28"/>
      <c r="I762" s="20"/>
      <c r="J762" s="28"/>
      <c r="K762" s="28"/>
      <c r="L762" s="28"/>
      <c r="M762" s="28"/>
      <c r="N762" s="28"/>
      <c r="O762" s="28"/>
      <c r="P762" s="28"/>
      <c r="Q762" s="28"/>
      <c r="R762" s="28"/>
      <c r="S762" s="28"/>
      <c r="T762" s="28"/>
      <c r="U762" s="28"/>
      <c r="V762" s="28"/>
      <c r="W762" s="28"/>
      <c r="X762" s="28"/>
      <c r="Y762" s="28"/>
      <c r="Z762" s="28"/>
    </row>
    <row r="763" spans="1:26" ht="14">
      <c r="A763" s="28"/>
      <c r="B763" s="28"/>
      <c r="C763" s="5"/>
      <c r="D763" s="28"/>
      <c r="E763" s="28"/>
      <c r="F763" s="28"/>
      <c r="G763" s="28"/>
      <c r="H763" s="28"/>
      <c r="I763" s="20"/>
      <c r="J763" s="28"/>
      <c r="K763" s="28"/>
      <c r="L763" s="28"/>
      <c r="M763" s="28"/>
      <c r="N763" s="28"/>
      <c r="O763" s="28"/>
      <c r="P763" s="28"/>
      <c r="Q763" s="28"/>
      <c r="R763" s="28"/>
      <c r="S763" s="28"/>
      <c r="T763" s="28"/>
      <c r="U763" s="28"/>
      <c r="V763" s="28"/>
      <c r="W763" s="28"/>
      <c r="X763" s="28"/>
      <c r="Y763" s="28"/>
      <c r="Z763" s="28"/>
    </row>
    <row r="764" spans="1:26" ht="14">
      <c r="A764" s="28"/>
      <c r="B764" s="28"/>
      <c r="C764" s="5"/>
      <c r="D764" s="28"/>
      <c r="E764" s="28"/>
      <c r="F764" s="28"/>
      <c r="G764" s="28"/>
      <c r="H764" s="28"/>
      <c r="I764" s="20"/>
      <c r="J764" s="28"/>
      <c r="K764" s="28"/>
      <c r="L764" s="28"/>
      <c r="M764" s="28"/>
      <c r="N764" s="28"/>
      <c r="O764" s="28"/>
      <c r="P764" s="28"/>
      <c r="Q764" s="28"/>
      <c r="R764" s="28"/>
      <c r="S764" s="28"/>
      <c r="T764" s="28"/>
      <c r="U764" s="28"/>
      <c r="V764" s="28"/>
      <c r="W764" s="28"/>
      <c r="X764" s="28"/>
      <c r="Y764" s="28"/>
      <c r="Z764" s="28"/>
    </row>
    <row r="765" spans="1:26" ht="14">
      <c r="A765" s="28"/>
      <c r="B765" s="28"/>
      <c r="C765" s="5"/>
      <c r="D765" s="28"/>
      <c r="E765" s="28"/>
      <c r="F765" s="28"/>
      <c r="G765" s="28"/>
      <c r="H765" s="28"/>
      <c r="I765" s="20"/>
      <c r="J765" s="28"/>
      <c r="K765" s="28"/>
      <c r="L765" s="28"/>
      <c r="M765" s="28"/>
      <c r="N765" s="28"/>
      <c r="O765" s="28"/>
      <c r="P765" s="28"/>
      <c r="Q765" s="28"/>
      <c r="R765" s="28"/>
      <c r="S765" s="28"/>
      <c r="T765" s="28"/>
      <c r="U765" s="28"/>
      <c r="V765" s="28"/>
      <c r="W765" s="28"/>
      <c r="X765" s="28"/>
      <c r="Y765" s="28"/>
      <c r="Z765" s="28"/>
    </row>
    <row r="766" spans="1:26" ht="14">
      <c r="A766" s="28"/>
      <c r="B766" s="28"/>
      <c r="C766" s="5"/>
      <c r="D766" s="28"/>
      <c r="E766" s="28"/>
      <c r="F766" s="28"/>
      <c r="G766" s="28"/>
      <c r="H766" s="28"/>
      <c r="I766" s="20"/>
      <c r="J766" s="28"/>
      <c r="K766" s="28"/>
      <c r="L766" s="28"/>
      <c r="M766" s="28"/>
      <c r="N766" s="28"/>
      <c r="O766" s="28"/>
      <c r="P766" s="28"/>
      <c r="Q766" s="28"/>
      <c r="R766" s="28"/>
      <c r="S766" s="28"/>
      <c r="T766" s="28"/>
      <c r="U766" s="28"/>
      <c r="V766" s="28"/>
      <c r="W766" s="28"/>
      <c r="X766" s="28"/>
      <c r="Y766" s="28"/>
      <c r="Z766" s="28"/>
    </row>
    <row r="767" spans="1:26" ht="14">
      <c r="A767" s="28"/>
      <c r="B767" s="28"/>
      <c r="C767" s="5"/>
      <c r="D767" s="28"/>
      <c r="E767" s="28"/>
      <c r="F767" s="28"/>
      <c r="G767" s="28"/>
      <c r="H767" s="28"/>
      <c r="I767" s="20"/>
      <c r="J767" s="28"/>
      <c r="K767" s="28"/>
      <c r="L767" s="28"/>
      <c r="M767" s="28"/>
      <c r="N767" s="28"/>
      <c r="O767" s="28"/>
      <c r="P767" s="28"/>
      <c r="Q767" s="28"/>
      <c r="R767" s="28"/>
      <c r="S767" s="28"/>
      <c r="T767" s="28"/>
      <c r="U767" s="28"/>
      <c r="V767" s="28"/>
      <c r="W767" s="28"/>
      <c r="X767" s="28"/>
      <c r="Y767" s="28"/>
      <c r="Z767" s="28"/>
    </row>
    <row r="768" spans="1:26" ht="14">
      <c r="A768" s="28"/>
      <c r="B768" s="28"/>
      <c r="C768" s="5"/>
      <c r="D768" s="28"/>
      <c r="E768" s="28"/>
      <c r="F768" s="28"/>
      <c r="G768" s="28"/>
      <c r="H768" s="28"/>
      <c r="I768" s="20"/>
      <c r="J768" s="28"/>
      <c r="K768" s="28"/>
      <c r="L768" s="28"/>
      <c r="M768" s="28"/>
      <c r="N768" s="28"/>
      <c r="O768" s="28"/>
      <c r="P768" s="28"/>
      <c r="Q768" s="28"/>
      <c r="R768" s="28"/>
      <c r="S768" s="28"/>
      <c r="T768" s="28"/>
      <c r="U768" s="28"/>
      <c r="V768" s="28"/>
      <c r="W768" s="28"/>
      <c r="X768" s="28"/>
      <c r="Y768" s="28"/>
      <c r="Z768" s="28"/>
    </row>
    <row r="769" spans="1:26" ht="14">
      <c r="A769" s="28"/>
      <c r="B769" s="28"/>
      <c r="C769" s="5"/>
      <c r="D769" s="28"/>
      <c r="E769" s="28"/>
      <c r="F769" s="28"/>
      <c r="G769" s="28"/>
      <c r="H769" s="28"/>
      <c r="I769" s="20"/>
      <c r="J769" s="28"/>
      <c r="K769" s="28"/>
      <c r="L769" s="28"/>
      <c r="M769" s="28"/>
      <c r="N769" s="28"/>
      <c r="O769" s="28"/>
      <c r="P769" s="28"/>
      <c r="Q769" s="28"/>
      <c r="R769" s="28"/>
      <c r="S769" s="28"/>
      <c r="T769" s="28"/>
      <c r="U769" s="28"/>
      <c r="V769" s="28"/>
      <c r="W769" s="28"/>
      <c r="X769" s="28"/>
      <c r="Y769" s="28"/>
      <c r="Z769" s="28"/>
    </row>
    <row r="770" spans="1:26" ht="14">
      <c r="A770" s="28"/>
      <c r="B770" s="28"/>
      <c r="C770" s="5"/>
      <c r="D770" s="28"/>
      <c r="E770" s="28"/>
      <c r="F770" s="28"/>
      <c r="G770" s="28"/>
      <c r="H770" s="28"/>
      <c r="I770" s="20"/>
      <c r="J770" s="28"/>
      <c r="K770" s="28"/>
      <c r="L770" s="28"/>
      <c r="M770" s="28"/>
      <c r="N770" s="28"/>
      <c r="O770" s="28"/>
      <c r="P770" s="28"/>
      <c r="Q770" s="28"/>
      <c r="R770" s="28"/>
      <c r="S770" s="28"/>
      <c r="T770" s="28"/>
      <c r="U770" s="28"/>
      <c r="V770" s="28"/>
      <c r="W770" s="28"/>
      <c r="X770" s="28"/>
      <c r="Y770" s="28"/>
      <c r="Z770" s="28"/>
    </row>
    <row r="771" spans="1:26" ht="14">
      <c r="A771" s="28"/>
      <c r="B771" s="28"/>
      <c r="C771" s="5"/>
      <c r="D771" s="28"/>
      <c r="E771" s="28"/>
      <c r="F771" s="28"/>
      <c r="G771" s="28"/>
      <c r="H771" s="28"/>
      <c r="I771" s="20"/>
      <c r="J771" s="28"/>
      <c r="K771" s="28"/>
      <c r="L771" s="28"/>
      <c r="M771" s="28"/>
      <c r="N771" s="28"/>
      <c r="O771" s="28"/>
      <c r="P771" s="28"/>
      <c r="Q771" s="28"/>
      <c r="R771" s="28"/>
      <c r="S771" s="28"/>
      <c r="T771" s="28"/>
      <c r="U771" s="28"/>
      <c r="V771" s="28"/>
      <c r="W771" s="28"/>
      <c r="X771" s="28"/>
      <c r="Y771" s="28"/>
      <c r="Z771" s="28"/>
    </row>
    <row r="772" spans="1:26" ht="14">
      <c r="A772" s="28"/>
      <c r="B772" s="28"/>
      <c r="C772" s="5"/>
      <c r="D772" s="28"/>
      <c r="E772" s="28"/>
      <c r="F772" s="28"/>
      <c r="G772" s="28"/>
      <c r="H772" s="28"/>
      <c r="I772" s="20"/>
      <c r="J772" s="28"/>
      <c r="K772" s="28"/>
      <c r="L772" s="28"/>
      <c r="M772" s="28"/>
      <c r="N772" s="28"/>
      <c r="O772" s="28"/>
      <c r="P772" s="28"/>
      <c r="Q772" s="28"/>
      <c r="R772" s="28"/>
      <c r="S772" s="28"/>
      <c r="T772" s="28"/>
      <c r="U772" s="28"/>
      <c r="V772" s="28"/>
      <c r="W772" s="28"/>
      <c r="X772" s="28"/>
      <c r="Y772" s="28"/>
      <c r="Z772" s="28"/>
    </row>
    <row r="773" spans="1:26" ht="14">
      <c r="A773" s="28"/>
      <c r="B773" s="28"/>
      <c r="C773" s="5"/>
      <c r="D773" s="28"/>
      <c r="E773" s="28"/>
      <c r="F773" s="28"/>
      <c r="G773" s="28"/>
      <c r="H773" s="28"/>
      <c r="I773" s="20"/>
      <c r="J773" s="28"/>
      <c r="K773" s="28"/>
      <c r="L773" s="28"/>
      <c r="M773" s="28"/>
      <c r="N773" s="28"/>
      <c r="O773" s="28"/>
      <c r="P773" s="28"/>
      <c r="Q773" s="28"/>
      <c r="R773" s="28"/>
      <c r="S773" s="28"/>
      <c r="T773" s="28"/>
      <c r="U773" s="28"/>
      <c r="V773" s="28"/>
      <c r="W773" s="28"/>
      <c r="X773" s="28"/>
      <c r="Y773" s="28"/>
      <c r="Z773" s="28"/>
    </row>
    <row r="774" spans="1:26" ht="14">
      <c r="A774" s="28"/>
      <c r="B774" s="28"/>
      <c r="C774" s="5"/>
      <c r="D774" s="28"/>
      <c r="E774" s="28"/>
      <c r="F774" s="28"/>
      <c r="G774" s="28"/>
      <c r="H774" s="28"/>
      <c r="I774" s="20"/>
      <c r="J774" s="28"/>
      <c r="K774" s="28"/>
      <c r="L774" s="28"/>
      <c r="M774" s="28"/>
      <c r="N774" s="28"/>
      <c r="O774" s="28"/>
      <c r="P774" s="28"/>
      <c r="Q774" s="28"/>
      <c r="R774" s="28"/>
      <c r="S774" s="28"/>
      <c r="T774" s="28"/>
      <c r="U774" s="28"/>
      <c r="V774" s="28"/>
      <c r="W774" s="28"/>
      <c r="X774" s="28"/>
      <c r="Y774" s="28"/>
      <c r="Z774" s="28"/>
    </row>
    <row r="775" spans="1:26" ht="14">
      <c r="A775" s="28"/>
      <c r="B775" s="28"/>
      <c r="C775" s="5"/>
      <c r="D775" s="28"/>
      <c r="E775" s="28"/>
      <c r="F775" s="28"/>
      <c r="G775" s="28"/>
      <c r="H775" s="28"/>
      <c r="I775" s="20"/>
      <c r="J775" s="28"/>
      <c r="K775" s="28"/>
      <c r="L775" s="28"/>
      <c r="M775" s="28"/>
      <c r="N775" s="28"/>
      <c r="O775" s="28"/>
      <c r="P775" s="28"/>
      <c r="Q775" s="28"/>
      <c r="R775" s="28"/>
      <c r="S775" s="28"/>
      <c r="T775" s="28"/>
      <c r="U775" s="28"/>
      <c r="V775" s="28"/>
      <c r="W775" s="28"/>
      <c r="X775" s="28"/>
      <c r="Y775" s="28"/>
      <c r="Z775" s="28"/>
    </row>
    <row r="776" spans="1:26" ht="14">
      <c r="A776" s="28"/>
      <c r="B776" s="28"/>
      <c r="C776" s="5"/>
      <c r="D776" s="28"/>
      <c r="E776" s="28"/>
      <c r="F776" s="28"/>
      <c r="G776" s="28"/>
      <c r="H776" s="28"/>
      <c r="I776" s="20"/>
      <c r="J776" s="28"/>
      <c r="K776" s="28"/>
      <c r="L776" s="28"/>
      <c r="M776" s="28"/>
      <c r="N776" s="28"/>
      <c r="O776" s="28"/>
      <c r="P776" s="28"/>
      <c r="Q776" s="28"/>
      <c r="R776" s="28"/>
      <c r="S776" s="28"/>
      <c r="T776" s="28"/>
      <c r="U776" s="28"/>
      <c r="V776" s="28"/>
      <c r="W776" s="28"/>
      <c r="X776" s="28"/>
      <c r="Y776" s="28"/>
      <c r="Z776" s="28"/>
    </row>
    <row r="777" spans="1:26" ht="14">
      <c r="A777" s="28"/>
      <c r="B777" s="28"/>
      <c r="C777" s="5"/>
      <c r="D777" s="28"/>
      <c r="E777" s="28"/>
      <c r="F777" s="28"/>
      <c r="G777" s="28"/>
      <c r="H777" s="28"/>
      <c r="I777" s="20"/>
      <c r="J777" s="28"/>
      <c r="K777" s="28"/>
      <c r="L777" s="28"/>
      <c r="M777" s="28"/>
      <c r="N777" s="28"/>
      <c r="O777" s="28"/>
      <c r="P777" s="28"/>
      <c r="Q777" s="28"/>
      <c r="R777" s="28"/>
      <c r="S777" s="28"/>
      <c r="T777" s="28"/>
      <c r="U777" s="28"/>
      <c r="V777" s="28"/>
      <c r="W777" s="28"/>
      <c r="X777" s="28"/>
      <c r="Y777" s="28"/>
      <c r="Z777" s="28"/>
    </row>
    <row r="778" spans="1:26" ht="14">
      <c r="A778" s="28"/>
      <c r="B778" s="28"/>
      <c r="C778" s="5"/>
      <c r="D778" s="28"/>
      <c r="E778" s="28"/>
      <c r="F778" s="28"/>
      <c r="G778" s="28"/>
      <c r="H778" s="28"/>
      <c r="I778" s="20"/>
      <c r="J778" s="28"/>
      <c r="K778" s="28"/>
      <c r="L778" s="28"/>
      <c r="M778" s="28"/>
      <c r="N778" s="28"/>
      <c r="O778" s="28"/>
      <c r="P778" s="28"/>
      <c r="Q778" s="28"/>
      <c r="R778" s="28"/>
      <c r="S778" s="28"/>
      <c r="T778" s="28"/>
      <c r="U778" s="28"/>
      <c r="V778" s="28"/>
      <c r="W778" s="28"/>
      <c r="X778" s="28"/>
      <c r="Y778" s="28"/>
      <c r="Z778" s="28"/>
    </row>
    <row r="779" spans="1:26" ht="14">
      <c r="A779" s="28"/>
      <c r="B779" s="28"/>
      <c r="C779" s="5"/>
      <c r="D779" s="28"/>
      <c r="E779" s="28"/>
      <c r="F779" s="28"/>
      <c r="G779" s="28"/>
      <c r="H779" s="28"/>
      <c r="I779" s="20"/>
      <c r="J779" s="28"/>
      <c r="K779" s="28"/>
      <c r="L779" s="28"/>
      <c r="M779" s="28"/>
      <c r="N779" s="28"/>
      <c r="O779" s="28"/>
      <c r="P779" s="28"/>
      <c r="Q779" s="28"/>
      <c r="R779" s="28"/>
      <c r="S779" s="28"/>
      <c r="T779" s="28"/>
      <c r="U779" s="28"/>
      <c r="V779" s="28"/>
      <c r="W779" s="28"/>
      <c r="X779" s="28"/>
      <c r="Y779" s="28"/>
      <c r="Z779" s="28"/>
    </row>
    <row r="780" spans="1:26" ht="14">
      <c r="A780" s="28"/>
      <c r="B780" s="28"/>
      <c r="C780" s="5"/>
      <c r="D780" s="28"/>
      <c r="E780" s="28"/>
      <c r="F780" s="28"/>
      <c r="G780" s="28"/>
      <c r="H780" s="28"/>
      <c r="I780" s="20"/>
      <c r="J780" s="28"/>
      <c r="K780" s="28"/>
      <c r="L780" s="28"/>
      <c r="M780" s="28"/>
      <c r="N780" s="28"/>
      <c r="O780" s="28"/>
      <c r="P780" s="28"/>
      <c r="Q780" s="28"/>
      <c r="R780" s="28"/>
      <c r="S780" s="28"/>
      <c r="T780" s="28"/>
      <c r="U780" s="28"/>
      <c r="V780" s="28"/>
      <c r="W780" s="28"/>
      <c r="X780" s="28"/>
      <c r="Y780" s="28"/>
      <c r="Z780" s="28"/>
    </row>
    <row r="781" spans="1:26" ht="14">
      <c r="A781" s="28"/>
      <c r="B781" s="28"/>
      <c r="C781" s="5"/>
      <c r="D781" s="28"/>
      <c r="E781" s="28"/>
      <c r="F781" s="28"/>
      <c r="G781" s="28"/>
      <c r="H781" s="28"/>
      <c r="I781" s="20"/>
      <c r="J781" s="28"/>
      <c r="K781" s="28"/>
      <c r="L781" s="28"/>
      <c r="M781" s="28"/>
      <c r="N781" s="28"/>
      <c r="O781" s="28"/>
      <c r="P781" s="28"/>
      <c r="Q781" s="28"/>
      <c r="R781" s="28"/>
      <c r="S781" s="28"/>
      <c r="T781" s="28"/>
      <c r="U781" s="28"/>
      <c r="V781" s="28"/>
      <c r="W781" s="28"/>
      <c r="X781" s="28"/>
      <c r="Y781" s="28"/>
      <c r="Z781" s="28"/>
    </row>
    <row r="782" spans="1:26" ht="14">
      <c r="A782" s="28"/>
      <c r="B782" s="28"/>
      <c r="C782" s="5"/>
      <c r="D782" s="28"/>
      <c r="E782" s="28"/>
      <c r="F782" s="28"/>
      <c r="G782" s="28"/>
      <c r="H782" s="28"/>
      <c r="I782" s="20"/>
      <c r="J782" s="28"/>
      <c r="K782" s="28"/>
      <c r="L782" s="28"/>
      <c r="M782" s="28"/>
      <c r="N782" s="28"/>
      <c r="O782" s="28"/>
      <c r="P782" s="28"/>
      <c r="Q782" s="28"/>
      <c r="R782" s="28"/>
      <c r="S782" s="28"/>
      <c r="T782" s="28"/>
      <c r="U782" s="28"/>
      <c r="V782" s="28"/>
      <c r="W782" s="28"/>
      <c r="X782" s="28"/>
      <c r="Y782" s="28"/>
      <c r="Z782" s="28"/>
    </row>
    <row r="783" spans="1:26" ht="14">
      <c r="A783" s="28"/>
      <c r="B783" s="28"/>
      <c r="C783" s="5"/>
      <c r="D783" s="28"/>
      <c r="E783" s="28"/>
      <c r="F783" s="28"/>
      <c r="G783" s="28"/>
      <c r="H783" s="28"/>
      <c r="I783" s="20"/>
      <c r="J783" s="28"/>
      <c r="K783" s="28"/>
      <c r="L783" s="28"/>
      <c r="M783" s="28"/>
      <c r="N783" s="28"/>
      <c r="O783" s="28"/>
      <c r="P783" s="28"/>
      <c r="Q783" s="28"/>
      <c r="R783" s="28"/>
      <c r="S783" s="28"/>
      <c r="T783" s="28"/>
      <c r="U783" s="28"/>
      <c r="V783" s="28"/>
      <c r="W783" s="28"/>
      <c r="X783" s="28"/>
      <c r="Y783" s="28"/>
      <c r="Z783" s="28"/>
    </row>
    <row r="784" spans="1:26" ht="14">
      <c r="A784" s="28"/>
      <c r="B784" s="28"/>
      <c r="C784" s="5"/>
      <c r="D784" s="28"/>
      <c r="E784" s="28"/>
      <c r="F784" s="28"/>
      <c r="G784" s="28"/>
      <c r="H784" s="28"/>
      <c r="I784" s="20"/>
      <c r="J784" s="28"/>
      <c r="K784" s="28"/>
      <c r="L784" s="28"/>
      <c r="M784" s="28"/>
      <c r="N784" s="28"/>
      <c r="O784" s="28"/>
      <c r="P784" s="28"/>
      <c r="Q784" s="28"/>
      <c r="R784" s="28"/>
      <c r="S784" s="28"/>
      <c r="T784" s="28"/>
      <c r="U784" s="28"/>
      <c r="V784" s="28"/>
      <c r="W784" s="28"/>
      <c r="X784" s="28"/>
      <c r="Y784" s="28"/>
      <c r="Z784" s="28"/>
    </row>
    <row r="785" spans="1:26" ht="14">
      <c r="A785" s="28"/>
      <c r="B785" s="28"/>
      <c r="C785" s="5"/>
      <c r="D785" s="28"/>
      <c r="E785" s="28"/>
      <c r="F785" s="28"/>
      <c r="G785" s="28"/>
      <c r="H785" s="28"/>
      <c r="I785" s="20"/>
      <c r="J785" s="28"/>
      <c r="K785" s="28"/>
      <c r="L785" s="28"/>
      <c r="M785" s="28"/>
      <c r="N785" s="28"/>
      <c r="O785" s="28"/>
      <c r="P785" s="28"/>
      <c r="Q785" s="28"/>
      <c r="R785" s="28"/>
      <c r="S785" s="28"/>
      <c r="T785" s="28"/>
      <c r="U785" s="28"/>
      <c r="V785" s="28"/>
      <c r="W785" s="28"/>
      <c r="X785" s="28"/>
      <c r="Y785" s="28"/>
      <c r="Z785" s="28"/>
    </row>
    <row r="786" spans="1:26" ht="14">
      <c r="A786" s="28"/>
      <c r="B786" s="28"/>
      <c r="C786" s="5"/>
      <c r="D786" s="28"/>
      <c r="E786" s="28"/>
      <c r="F786" s="28"/>
      <c r="G786" s="28"/>
      <c r="H786" s="28"/>
      <c r="I786" s="20"/>
      <c r="J786" s="28"/>
      <c r="K786" s="28"/>
      <c r="L786" s="28"/>
      <c r="M786" s="28"/>
      <c r="N786" s="28"/>
      <c r="O786" s="28"/>
      <c r="P786" s="28"/>
      <c r="Q786" s="28"/>
      <c r="R786" s="28"/>
      <c r="S786" s="28"/>
      <c r="T786" s="28"/>
      <c r="U786" s="28"/>
      <c r="V786" s="28"/>
      <c r="W786" s="28"/>
      <c r="X786" s="28"/>
      <c r="Y786" s="28"/>
      <c r="Z786" s="28"/>
    </row>
    <row r="787" spans="1:26" ht="14">
      <c r="A787" s="28"/>
      <c r="B787" s="28"/>
      <c r="C787" s="5"/>
      <c r="D787" s="28"/>
      <c r="E787" s="28"/>
      <c r="F787" s="28"/>
      <c r="G787" s="28"/>
      <c r="H787" s="28"/>
      <c r="I787" s="20"/>
      <c r="J787" s="28"/>
      <c r="K787" s="28"/>
      <c r="L787" s="28"/>
      <c r="M787" s="28"/>
      <c r="N787" s="28"/>
      <c r="O787" s="28"/>
      <c r="P787" s="28"/>
      <c r="Q787" s="28"/>
      <c r="R787" s="28"/>
      <c r="S787" s="28"/>
      <c r="T787" s="28"/>
      <c r="U787" s="28"/>
      <c r="V787" s="28"/>
      <c r="W787" s="28"/>
      <c r="X787" s="28"/>
      <c r="Y787" s="28"/>
      <c r="Z787" s="28"/>
    </row>
    <row r="788" spans="1:26" ht="14">
      <c r="A788" s="28"/>
      <c r="B788" s="28"/>
      <c r="C788" s="5"/>
      <c r="D788" s="28"/>
      <c r="E788" s="28"/>
      <c r="F788" s="28"/>
      <c r="G788" s="28"/>
      <c r="H788" s="28"/>
      <c r="I788" s="20"/>
      <c r="J788" s="28"/>
      <c r="K788" s="28"/>
      <c r="L788" s="28"/>
      <c r="M788" s="28"/>
      <c r="N788" s="28"/>
      <c r="O788" s="28"/>
      <c r="P788" s="28"/>
      <c r="Q788" s="28"/>
      <c r="R788" s="28"/>
      <c r="S788" s="28"/>
      <c r="T788" s="28"/>
      <c r="U788" s="28"/>
      <c r="V788" s="28"/>
      <c r="W788" s="28"/>
      <c r="X788" s="28"/>
      <c r="Y788" s="28"/>
      <c r="Z788" s="28"/>
    </row>
    <row r="789" spans="1:26" ht="14">
      <c r="A789" s="28"/>
      <c r="B789" s="28"/>
      <c r="C789" s="5"/>
      <c r="D789" s="28"/>
      <c r="E789" s="28"/>
      <c r="F789" s="28"/>
      <c r="G789" s="28"/>
      <c r="H789" s="28"/>
      <c r="I789" s="20"/>
      <c r="J789" s="28"/>
      <c r="K789" s="28"/>
      <c r="L789" s="28"/>
      <c r="M789" s="28"/>
      <c r="N789" s="28"/>
      <c r="O789" s="28"/>
      <c r="P789" s="28"/>
      <c r="Q789" s="28"/>
      <c r="R789" s="28"/>
      <c r="S789" s="28"/>
      <c r="T789" s="28"/>
      <c r="U789" s="28"/>
      <c r="V789" s="28"/>
      <c r="W789" s="28"/>
      <c r="X789" s="28"/>
      <c r="Y789" s="28"/>
      <c r="Z789" s="28"/>
    </row>
    <row r="790" spans="1:26" ht="14">
      <c r="A790" s="28"/>
      <c r="B790" s="28"/>
      <c r="C790" s="5"/>
      <c r="D790" s="28"/>
      <c r="E790" s="28"/>
      <c r="F790" s="28"/>
      <c r="G790" s="28"/>
      <c r="H790" s="28"/>
      <c r="I790" s="20"/>
      <c r="J790" s="28"/>
      <c r="K790" s="28"/>
      <c r="L790" s="28"/>
      <c r="M790" s="28"/>
      <c r="N790" s="28"/>
      <c r="O790" s="28"/>
      <c r="P790" s="28"/>
      <c r="Q790" s="28"/>
      <c r="R790" s="28"/>
      <c r="S790" s="28"/>
      <c r="T790" s="28"/>
      <c r="U790" s="28"/>
      <c r="V790" s="28"/>
      <c r="W790" s="28"/>
      <c r="X790" s="28"/>
      <c r="Y790" s="28"/>
      <c r="Z790" s="28"/>
    </row>
    <row r="791" spans="1:26" ht="14">
      <c r="A791" s="28"/>
      <c r="B791" s="28"/>
      <c r="C791" s="5"/>
      <c r="D791" s="28"/>
      <c r="E791" s="28"/>
      <c r="F791" s="28"/>
      <c r="G791" s="28"/>
      <c r="H791" s="28"/>
      <c r="I791" s="20"/>
      <c r="J791" s="28"/>
      <c r="K791" s="28"/>
      <c r="L791" s="28"/>
      <c r="M791" s="28"/>
      <c r="N791" s="28"/>
      <c r="O791" s="28"/>
      <c r="P791" s="28"/>
      <c r="Q791" s="28"/>
      <c r="R791" s="28"/>
      <c r="S791" s="28"/>
      <c r="T791" s="28"/>
      <c r="U791" s="28"/>
      <c r="V791" s="28"/>
      <c r="W791" s="28"/>
      <c r="X791" s="28"/>
      <c r="Y791" s="28"/>
      <c r="Z791" s="28"/>
    </row>
    <row r="792" spans="1:26" ht="14">
      <c r="A792" s="28"/>
      <c r="B792" s="28"/>
      <c r="C792" s="5"/>
      <c r="D792" s="28"/>
      <c r="E792" s="28"/>
      <c r="F792" s="28"/>
      <c r="G792" s="28"/>
      <c r="H792" s="28"/>
      <c r="I792" s="20"/>
      <c r="J792" s="28"/>
      <c r="K792" s="28"/>
      <c r="L792" s="28"/>
      <c r="M792" s="28"/>
      <c r="N792" s="28"/>
      <c r="O792" s="28"/>
      <c r="P792" s="28"/>
      <c r="Q792" s="28"/>
      <c r="R792" s="28"/>
      <c r="S792" s="28"/>
      <c r="T792" s="28"/>
      <c r="U792" s="28"/>
      <c r="V792" s="28"/>
      <c r="W792" s="28"/>
      <c r="X792" s="28"/>
      <c r="Y792" s="28"/>
      <c r="Z792" s="28"/>
    </row>
    <row r="793" spans="1:26" ht="14">
      <c r="A793" s="28"/>
      <c r="B793" s="28"/>
      <c r="C793" s="5"/>
      <c r="D793" s="28"/>
      <c r="E793" s="28"/>
      <c r="F793" s="28"/>
      <c r="G793" s="28"/>
      <c r="H793" s="28"/>
      <c r="I793" s="20"/>
      <c r="J793" s="28"/>
      <c r="K793" s="28"/>
      <c r="L793" s="28"/>
      <c r="M793" s="28"/>
      <c r="N793" s="28"/>
      <c r="O793" s="28"/>
      <c r="P793" s="28"/>
      <c r="Q793" s="28"/>
      <c r="R793" s="28"/>
      <c r="S793" s="28"/>
      <c r="T793" s="28"/>
      <c r="U793" s="28"/>
      <c r="V793" s="28"/>
      <c r="W793" s="28"/>
      <c r="X793" s="28"/>
      <c r="Y793" s="28"/>
      <c r="Z793" s="28"/>
    </row>
    <row r="794" spans="1:26" ht="14">
      <c r="A794" s="28"/>
      <c r="B794" s="28"/>
      <c r="C794" s="5"/>
      <c r="D794" s="28"/>
      <c r="E794" s="28"/>
      <c r="F794" s="28"/>
      <c r="G794" s="28"/>
      <c r="H794" s="28"/>
      <c r="I794" s="20"/>
      <c r="J794" s="28"/>
      <c r="K794" s="28"/>
      <c r="L794" s="28"/>
      <c r="M794" s="28"/>
      <c r="N794" s="28"/>
      <c r="O794" s="28"/>
      <c r="P794" s="28"/>
      <c r="Q794" s="28"/>
      <c r="R794" s="28"/>
      <c r="S794" s="28"/>
      <c r="T794" s="28"/>
      <c r="U794" s="28"/>
      <c r="V794" s="28"/>
      <c r="W794" s="28"/>
      <c r="X794" s="28"/>
      <c r="Y794" s="28"/>
      <c r="Z794" s="28"/>
    </row>
    <row r="795" spans="1:26" ht="14">
      <c r="A795" s="28"/>
      <c r="B795" s="28"/>
      <c r="C795" s="5"/>
      <c r="D795" s="28"/>
      <c r="E795" s="28"/>
      <c r="F795" s="28"/>
      <c r="G795" s="28"/>
      <c r="H795" s="28"/>
      <c r="I795" s="20"/>
      <c r="J795" s="28"/>
      <c r="K795" s="28"/>
      <c r="L795" s="28"/>
      <c r="M795" s="28"/>
      <c r="N795" s="28"/>
      <c r="O795" s="28"/>
      <c r="P795" s="28"/>
      <c r="Q795" s="28"/>
      <c r="R795" s="28"/>
      <c r="S795" s="28"/>
      <c r="T795" s="28"/>
      <c r="U795" s="28"/>
      <c r="V795" s="28"/>
      <c r="W795" s="28"/>
      <c r="X795" s="28"/>
      <c r="Y795" s="28"/>
      <c r="Z795" s="28"/>
    </row>
    <row r="796" spans="1:26" ht="14">
      <c r="A796" s="28"/>
      <c r="B796" s="28"/>
      <c r="C796" s="5"/>
      <c r="D796" s="28"/>
      <c r="E796" s="28"/>
      <c r="F796" s="28"/>
      <c r="G796" s="28"/>
      <c r="H796" s="28"/>
      <c r="I796" s="20"/>
      <c r="J796" s="28"/>
      <c r="K796" s="28"/>
      <c r="L796" s="28"/>
      <c r="M796" s="28"/>
      <c r="N796" s="28"/>
      <c r="O796" s="28"/>
      <c r="P796" s="28"/>
      <c r="Q796" s="28"/>
      <c r="R796" s="28"/>
      <c r="S796" s="28"/>
      <c r="T796" s="28"/>
      <c r="U796" s="28"/>
      <c r="V796" s="28"/>
      <c r="W796" s="28"/>
      <c r="X796" s="28"/>
      <c r="Y796" s="28"/>
      <c r="Z796" s="28"/>
    </row>
    <row r="797" spans="1:26" ht="14">
      <c r="A797" s="28"/>
      <c r="B797" s="28"/>
      <c r="C797" s="5"/>
      <c r="D797" s="28"/>
      <c r="E797" s="28"/>
      <c r="F797" s="28"/>
      <c r="G797" s="28"/>
      <c r="H797" s="28"/>
      <c r="I797" s="20"/>
      <c r="J797" s="28"/>
      <c r="K797" s="28"/>
      <c r="L797" s="28"/>
      <c r="M797" s="28"/>
      <c r="N797" s="28"/>
      <c r="O797" s="28"/>
      <c r="P797" s="28"/>
      <c r="Q797" s="28"/>
      <c r="R797" s="28"/>
      <c r="S797" s="28"/>
      <c r="T797" s="28"/>
      <c r="U797" s="28"/>
      <c r="V797" s="28"/>
      <c r="W797" s="28"/>
      <c r="X797" s="28"/>
      <c r="Y797" s="28"/>
      <c r="Z797" s="28"/>
    </row>
    <row r="798" spans="1:26" ht="14">
      <c r="A798" s="28"/>
      <c r="B798" s="28"/>
      <c r="C798" s="5"/>
      <c r="D798" s="28"/>
      <c r="E798" s="28"/>
      <c r="F798" s="28"/>
      <c r="G798" s="28"/>
      <c r="H798" s="28"/>
      <c r="I798" s="20"/>
      <c r="J798" s="28"/>
      <c r="K798" s="28"/>
      <c r="L798" s="28"/>
      <c r="M798" s="28"/>
      <c r="N798" s="28"/>
      <c r="O798" s="28"/>
      <c r="P798" s="28"/>
      <c r="Q798" s="28"/>
      <c r="R798" s="28"/>
      <c r="S798" s="28"/>
      <c r="T798" s="28"/>
      <c r="U798" s="28"/>
      <c r="V798" s="28"/>
      <c r="W798" s="28"/>
      <c r="X798" s="28"/>
      <c r="Y798" s="28"/>
      <c r="Z798" s="28"/>
    </row>
    <row r="799" spans="1:26" ht="14">
      <c r="A799" s="28"/>
      <c r="B799" s="28"/>
      <c r="C799" s="5"/>
      <c r="D799" s="28"/>
      <c r="E799" s="28"/>
      <c r="F799" s="28"/>
      <c r="G799" s="28"/>
      <c r="H799" s="28"/>
      <c r="I799" s="20"/>
      <c r="J799" s="28"/>
      <c r="K799" s="28"/>
      <c r="L799" s="28"/>
      <c r="M799" s="28"/>
      <c r="N799" s="28"/>
      <c r="O799" s="28"/>
      <c r="P799" s="28"/>
      <c r="Q799" s="28"/>
      <c r="R799" s="28"/>
      <c r="S799" s="28"/>
      <c r="T799" s="28"/>
      <c r="U799" s="28"/>
      <c r="V799" s="28"/>
      <c r="W799" s="28"/>
      <c r="X799" s="28"/>
      <c r="Y799" s="28"/>
      <c r="Z799" s="28"/>
    </row>
    <row r="800" spans="1:26" ht="14">
      <c r="A800" s="28"/>
      <c r="B800" s="28"/>
      <c r="C800" s="5"/>
      <c r="D800" s="28"/>
      <c r="E800" s="28"/>
      <c r="F800" s="28"/>
      <c r="G800" s="28"/>
      <c r="H800" s="28"/>
      <c r="I800" s="20"/>
      <c r="J800" s="28"/>
      <c r="K800" s="28"/>
      <c r="L800" s="28"/>
      <c r="M800" s="28"/>
      <c r="N800" s="28"/>
      <c r="O800" s="28"/>
      <c r="P800" s="28"/>
      <c r="Q800" s="28"/>
      <c r="R800" s="28"/>
      <c r="S800" s="28"/>
      <c r="T800" s="28"/>
      <c r="U800" s="28"/>
      <c r="V800" s="28"/>
      <c r="W800" s="28"/>
      <c r="X800" s="28"/>
      <c r="Y800" s="28"/>
      <c r="Z800" s="28"/>
    </row>
    <row r="801" spans="1:26" ht="14">
      <c r="A801" s="28"/>
      <c r="B801" s="28"/>
      <c r="C801" s="5"/>
      <c r="D801" s="28"/>
      <c r="E801" s="28"/>
      <c r="F801" s="28"/>
      <c r="G801" s="28"/>
      <c r="H801" s="28"/>
      <c r="I801" s="20"/>
      <c r="J801" s="28"/>
      <c r="K801" s="28"/>
      <c r="L801" s="28"/>
      <c r="M801" s="28"/>
      <c r="N801" s="28"/>
      <c r="O801" s="28"/>
      <c r="P801" s="28"/>
      <c r="Q801" s="28"/>
      <c r="R801" s="28"/>
      <c r="S801" s="28"/>
      <c r="T801" s="28"/>
      <c r="U801" s="28"/>
      <c r="V801" s="28"/>
      <c r="W801" s="28"/>
      <c r="X801" s="28"/>
      <c r="Y801" s="28"/>
      <c r="Z801" s="28"/>
    </row>
    <row r="802" spans="1:26" ht="14">
      <c r="A802" s="28"/>
      <c r="B802" s="28"/>
      <c r="C802" s="5"/>
      <c r="D802" s="28"/>
      <c r="E802" s="28"/>
      <c r="F802" s="28"/>
      <c r="G802" s="28"/>
      <c r="H802" s="28"/>
      <c r="I802" s="20"/>
      <c r="J802" s="28"/>
      <c r="K802" s="28"/>
      <c r="L802" s="28"/>
      <c r="M802" s="28"/>
      <c r="N802" s="28"/>
      <c r="O802" s="28"/>
      <c r="P802" s="28"/>
      <c r="Q802" s="28"/>
      <c r="R802" s="28"/>
      <c r="S802" s="28"/>
      <c r="T802" s="28"/>
      <c r="U802" s="28"/>
      <c r="V802" s="28"/>
      <c r="W802" s="28"/>
      <c r="X802" s="28"/>
      <c r="Y802" s="28"/>
      <c r="Z802" s="28"/>
    </row>
    <row r="803" spans="1:26" ht="14">
      <c r="A803" s="28"/>
      <c r="B803" s="28"/>
      <c r="C803" s="5"/>
      <c r="D803" s="28"/>
      <c r="E803" s="28"/>
      <c r="F803" s="28"/>
      <c r="G803" s="28"/>
      <c r="H803" s="28"/>
      <c r="I803" s="20"/>
      <c r="J803" s="28"/>
      <c r="K803" s="28"/>
      <c r="L803" s="28"/>
      <c r="M803" s="28"/>
      <c r="N803" s="28"/>
      <c r="O803" s="28"/>
      <c r="P803" s="28"/>
      <c r="Q803" s="28"/>
      <c r="R803" s="28"/>
      <c r="S803" s="28"/>
      <c r="T803" s="28"/>
      <c r="U803" s="28"/>
      <c r="V803" s="28"/>
      <c r="W803" s="28"/>
      <c r="X803" s="28"/>
      <c r="Y803" s="28"/>
      <c r="Z803" s="28"/>
    </row>
    <row r="804" spans="1:26" ht="14">
      <c r="A804" s="28"/>
      <c r="B804" s="28"/>
      <c r="C804" s="5"/>
      <c r="D804" s="28"/>
      <c r="E804" s="28"/>
      <c r="F804" s="28"/>
      <c r="G804" s="28"/>
      <c r="H804" s="28"/>
      <c r="I804" s="20"/>
      <c r="J804" s="28"/>
      <c r="K804" s="28"/>
      <c r="L804" s="28"/>
      <c r="M804" s="28"/>
      <c r="N804" s="28"/>
      <c r="O804" s="28"/>
      <c r="P804" s="28"/>
      <c r="Q804" s="28"/>
      <c r="R804" s="28"/>
      <c r="S804" s="28"/>
      <c r="T804" s="28"/>
      <c r="U804" s="28"/>
      <c r="V804" s="28"/>
      <c r="W804" s="28"/>
      <c r="X804" s="28"/>
      <c r="Y804" s="28"/>
      <c r="Z804" s="28"/>
    </row>
    <row r="805" spans="1:26" ht="14">
      <c r="A805" s="28"/>
      <c r="B805" s="28"/>
      <c r="C805" s="5"/>
      <c r="D805" s="28"/>
      <c r="E805" s="28"/>
      <c r="F805" s="28"/>
      <c r="G805" s="28"/>
      <c r="H805" s="28"/>
      <c r="I805" s="20"/>
      <c r="J805" s="28"/>
      <c r="K805" s="28"/>
      <c r="L805" s="28"/>
      <c r="M805" s="28"/>
      <c r="N805" s="28"/>
      <c r="O805" s="28"/>
      <c r="P805" s="28"/>
      <c r="Q805" s="28"/>
      <c r="R805" s="28"/>
      <c r="S805" s="28"/>
      <c r="T805" s="28"/>
      <c r="U805" s="28"/>
      <c r="V805" s="28"/>
      <c r="W805" s="28"/>
      <c r="X805" s="28"/>
      <c r="Y805" s="28"/>
      <c r="Z805" s="28"/>
    </row>
    <row r="806" spans="1:26" ht="14">
      <c r="A806" s="28"/>
      <c r="B806" s="28"/>
      <c r="C806" s="5"/>
      <c r="D806" s="28"/>
      <c r="E806" s="28"/>
      <c r="F806" s="28"/>
      <c r="G806" s="28"/>
      <c r="H806" s="28"/>
      <c r="I806" s="20"/>
      <c r="J806" s="28"/>
      <c r="K806" s="28"/>
      <c r="L806" s="28"/>
      <c r="M806" s="28"/>
      <c r="N806" s="28"/>
      <c r="O806" s="28"/>
      <c r="P806" s="28"/>
      <c r="Q806" s="28"/>
      <c r="R806" s="28"/>
      <c r="S806" s="28"/>
      <c r="T806" s="28"/>
      <c r="U806" s="28"/>
      <c r="V806" s="28"/>
      <c r="W806" s="28"/>
      <c r="X806" s="28"/>
      <c r="Y806" s="28"/>
      <c r="Z806" s="28"/>
    </row>
    <row r="807" spans="1:26" ht="14">
      <c r="A807" s="28"/>
      <c r="B807" s="28"/>
      <c r="C807" s="5"/>
      <c r="D807" s="28"/>
      <c r="E807" s="28"/>
      <c r="F807" s="28"/>
      <c r="G807" s="28"/>
      <c r="H807" s="28"/>
      <c r="I807" s="20"/>
      <c r="J807" s="28"/>
      <c r="K807" s="28"/>
      <c r="L807" s="28"/>
      <c r="M807" s="28"/>
      <c r="N807" s="28"/>
      <c r="O807" s="28"/>
      <c r="P807" s="28"/>
      <c r="Q807" s="28"/>
      <c r="R807" s="28"/>
      <c r="S807" s="28"/>
      <c r="T807" s="28"/>
      <c r="U807" s="28"/>
      <c r="V807" s="28"/>
      <c r="W807" s="28"/>
      <c r="X807" s="28"/>
      <c r="Y807" s="28"/>
      <c r="Z807" s="28"/>
    </row>
    <row r="808" spans="1:26" ht="14">
      <c r="A808" s="28"/>
      <c r="B808" s="28"/>
      <c r="C808" s="5"/>
      <c r="D808" s="28"/>
      <c r="E808" s="28"/>
      <c r="F808" s="28"/>
      <c r="G808" s="28"/>
      <c r="H808" s="28"/>
      <c r="I808" s="20"/>
      <c r="J808" s="28"/>
      <c r="K808" s="28"/>
      <c r="L808" s="28"/>
      <c r="M808" s="28"/>
      <c r="N808" s="28"/>
      <c r="O808" s="28"/>
      <c r="P808" s="28"/>
      <c r="Q808" s="28"/>
      <c r="R808" s="28"/>
      <c r="S808" s="28"/>
      <c r="T808" s="28"/>
      <c r="U808" s="28"/>
      <c r="V808" s="28"/>
      <c r="W808" s="28"/>
      <c r="X808" s="28"/>
      <c r="Y808" s="28"/>
      <c r="Z808" s="28"/>
    </row>
    <row r="809" spans="1:26" ht="14">
      <c r="A809" s="28"/>
      <c r="B809" s="28"/>
      <c r="C809" s="5"/>
      <c r="D809" s="28"/>
      <c r="E809" s="28"/>
      <c r="F809" s="28"/>
      <c r="G809" s="28"/>
      <c r="H809" s="28"/>
      <c r="I809" s="20"/>
      <c r="J809" s="28"/>
      <c r="K809" s="28"/>
      <c r="L809" s="28"/>
      <c r="M809" s="28"/>
      <c r="N809" s="28"/>
      <c r="O809" s="28"/>
      <c r="P809" s="28"/>
      <c r="Q809" s="28"/>
      <c r="R809" s="28"/>
      <c r="S809" s="28"/>
      <c r="T809" s="28"/>
      <c r="U809" s="28"/>
      <c r="V809" s="28"/>
      <c r="W809" s="28"/>
      <c r="X809" s="28"/>
      <c r="Y809" s="28"/>
      <c r="Z809" s="28"/>
    </row>
    <row r="810" spans="1:26" ht="14">
      <c r="A810" s="28"/>
      <c r="B810" s="28"/>
      <c r="C810" s="5"/>
      <c r="D810" s="28"/>
      <c r="E810" s="28"/>
      <c r="F810" s="28"/>
      <c r="G810" s="28"/>
      <c r="H810" s="28"/>
      <c r="I810" s="20"/>
      <c r="J810" s="28"/>
      <c r="K810" s="28"/>
      <c r="L810" s="28"/>
      <c r="M810" s="28"/>
      <c r="N810" s="28"/>
      <c r="O810" s="28"/>
      <c r="P810" s="28"/>
      <c r="Q810" s="28"/>
      <c r="R810" s="28"/>
      <c r="S810" s="28"/>
      <c r="T810" s="28"/>
      <c r="U810" s="28"/>
      <c r="V810" s="28"/>
      <c r="W810" s="28"/>
      <c r="X810" s="28"/>
      <c r="Y810" s="28"/>
      <c r="Z810" s="28"/>
    </row>
    <row r="811" spans="1:26" ht="14">
      <c r="A811" s="28"/>
      <c r="B811" s="28"/>
      <c r="C811" s="5"/>
      <c r="D811" s="28"/>
      <c r="E811" s="28"/>
      <c r="F811" s="28"/>
      <c r="G811" s="28"/>
      <c r="H811" s="28"/>
      <c r="I811" s="20"/>
      <c r="J811" s="28"/>
      <c r="K811" s="28"/>
      <c r="L811" s="28"/>
      <c r="M811" s="28"/>
      <c r="N811" s="28"/>
      <c r="O811" s="28"/>
      <c r="P811" s="28"/>
      <c r="Q811" s="28"/>
      <c r="R811" s="28"/>
      <c r="S811" s="28"/>
      <c r="T811" s="28"/>
      <c r="U811" s="28"/>
      <c r="V811" s="28"/>
      <c r="W811" s="28"/>
      <c r="X811" s="28"/>
      <c r="Y811" s="28"/>
      <c r="Z811" s="28"/>
    </row>
    <row r="812" spans="1:26" ht="14">
      <c r="A812" s="28"/>
      <c r="B812" s="28"/>
      <c r="C812" s="5"/>
      <c r="D812" s="28"/>
      <c r="E812" s="28"/>
      <c r="F812" s="28"/>
      <c r="G812" s="28"/>
      <c r="H812" s="28"/>
      <c r="I812" s="20"/>
      <c r="J812" s="28"/>
      <c r="K812" s="28"/>
      <c r="L812" s="28"/>
      <c r="M812" s="28"/>
      <c r="N812" s="28"/>
      <c r="O812" s="28"/>
      <c r="P812" s="28"/>
      <c r="Q812" s="28"/>
      <c r="R812" s="28"/>
      <c r="S812" s="28"/>
      <c r="T812" s="28"/>
      <c r="U812" s="28"/>
      <c r="V812" s="28"/>
      <c r="W812" s="28"/>
      <c r="X812" s="28"/>
      <c r="Y812" s="28"/>
      <c r="Z812" s="28"/>
    </row>
    <row r="813" spans="1:26" ht="14">
      <c r="A813" s="28"/>
      <c r="B813" s="28"/>
      <c r="C813" s="5"/>
      <c r="D813" s="28"/>
      <c r="E813" s="28"/>
      <c r="F813" s="28"/>
      <c r="G813" s="28"/>
      <c r="H813" s="28"/>
      <c r="I813" s="20"/>
      <c r="J813" s="28"/>
      <c r="K813" s="28"/>
      <c r="L813" s="28"/>
      <c r="M813" s="28"/>
      <c r="N813" s="28"/>
      <c r="O813" s="28"/>
      <c r="P813" s="28"/>
      <c r="Q813" s="28"/>
      <c r="R813" s="28"/>
      <c r="S813" s="28"/>
      <c r="T813" s="28"/>
      <c r="U813" s="28"/>
      <c r="V813" s="28"/>
      <c r="W813" s="28"/>
      <c r="X813" s="28"/>
      <c r="Y813" s="28"/>
      <c r="Z813" s="28"/>
    </row>
    <row r="814" spans="1:26" ht="14">
      <c r="A814" s="28"/>
      <c r="B814" s="28"/>
      <c r="C814" s="5"/>
      <c r="D814" s="28"/>
      <c r="E814" s="28"/>
      <c r="F814" s="28"/>
      <c r="G814" s="28"/>
      <c r="H814" s="28"/>
      <c r="I814" s="20"/>
      <c r="J814" s="28"/>
      <c r="K814" s="28"/>
      <c r="L814" s="28"/>
      <c r="M814" s="28"/>
      <c r="N814" s="28"/>
      <c r="O814" s="28"/>
      <c r="P814" s="28"/>
      <c r="Q814" s="28"/>
      <c r="R814" s="28"/>
      <c r="S814" s="28"/>
      <c r="T814" s="28"/>
      <c r="U814" s="28"/>
      <c r="V814" s="28"/>
      <c r="W814" s="28"/>
      <c r="X814" s="28"/>
      <c r="Y814" s="28"/>
      <c r="Z814" s="28"/>
    </row>
    <row r="815" spans="1:26" ht="14">
      <c r="A815" s="28"/>
      <c r="B815" s="28"/>
      <c r="C815" s="5"/>
      <c r="D815" s="28"/>
      <c r="E815" s="28"/>
      <c r="F815" s="28"/>
      <c r="G815" s="28"/>
      <c r="H815" s="28"/>
      <c r="I815" s="20"/>
      <c r="J815" s="28"/>
      <c r="K815" s="28"/>
      <c r="L815" s="28"/>
      <c r="M815" s="28"/>
      <c r="N815" s="28"/>
      <c r="O815" s="28"/>
      <c r="P815" s="28"/>
      <c r="Q815" s="28"/>
      <c r="R815" s="28"/>
      <c r="S815" s="28"/>
      <c r="T815" s="28"/>
      <c r="U815" s="28"/>
      <c r="V815" s="28"/>
      <c r="W815" s="28"/>
      <c r="X815" s="28"/>
      <c r="Y815" s="28"/>
      <c r="Z815" s="28"/>
    </row>
    <row r="816" spans="1:26" ht="14">
      <c r="A816" s="28"/>
      <c r="B816" s="28"/>
      <c r="C816" s="5"/>
      <c r="D816" s="28"/>
      <c r="E816" s="28"/>
      <c r="F816" s="28"/>
      <c r="G816" s="28"/>
      <c r="H816" s="28"/>
      <c r="I816" s="20"/>
      <c r="J816" s="28"/>
      <c r="K816" s="28"/>
      <c r="L816" s="28"/>
      <c r="M816" s="28"/>
      <c r="N816" s="28"/>
      <c r="O816" s="28"/>
      <c r="P816" s="28"/>
      <c r="Q816" s="28"/>
      <c r="R816" s="28"/>
      <c r="S816" s="28"/>
      <c r="T816" s="28"/>
      <c r="U816" s="28"/>
      <c r="V816" s="28"/>
      <c r="W816" s="28"/>
      <c r="X816" s="28"/>
      <c r="Y816" s="28"/>
      <c r="Z816" s="28"/>
    </row>
    <row r="817" spans="1:26" ht="14">
      <c r="A817" s="28"/>
      <c r="B817" s="28"/>
      <c r="C817" s="5"/>
      <c r="D817" s="28"/>
      <c r="E817" s="28"/>
      <c r="F817" s="28"/>
      <c r="G817" s="28"/>
      <c r="H817" s="28"/>
      <c r="I817" s="20"/>
      <c r="J817" s="28"/>
      <c r="K817" s="28"/>
      <c r="L817" s="28"/>
      <c r="M817" s="28"/>
      <c r="N817" s="28"/>
      <c r="O817" s="28"/>
      <c r="P817" s="28"/>
      <c r="Q817" s="28"/>
      <c r="R817" s="28"/>
      <c r="S817" s="28"/>
      <c r="T817" s="28"/>
      <c r="U817" s="28"/>
      <c r="V817" s="28"/>
      <c r="W817" s="28"/>
      <c r="X817" s="28"/>
      <c r="Y817" s="28"/>
      <c r="Z817" s="28"/>
    </row>
    <row r="818" spans="1:26" ht="14">
      <c r="A818" s="28"/>
      <c r="B818" s="28"/>
      <c r="C818" s="5"/>
      <c r="D818" s="28"/>
      <c r="E818" s="28"/>
      <c r="F818" s="28"/>
      <c r="G818" s="28"/>
      <c r="H818" s="28"/>
      <c r="I818" s="20"/>
      <c r="J818" s="28"/>
      <c r="K818" s="28"/>
      <c r="L818" s="28"/>
      <c r="M818" s="28"/>
      <c r="N818" s="28"/>
      <c r="O818" s="28"/>
      <c r="P818" s="28"/>
      <c r="Q818" s="28"/>
      <c r="R818" s="28"/>
      <c r="S818" s="28"/>
      <c r="T818" s="28"/>
      <c r="U818" s="28"/>
      <c r="V818" s="28"/>
      <c r="W818" s="28"/>
      <c r="X818" s="28"/>
      <c r="Y818" s="28"/>
      <c r="Z818" s="28"/>
    </row>
    <row r="819" spans="1:26" ht="14">
      <c r="A819" s="28"/>
      <c r="B819" s="28"/>
      <c r="C819" s="5"/>
      <c r="D819" s="28"/>
      <c r="E819" s="28"/>
      <c r="F819" s="28"/>
      <c r="G819" s="28"/>
      <c r="H819" s="28"/>
      <c r="I819" s="20"/>
      <c r="J819" s="28"/>
      <c r="K819" s="28"/>
      <c r="L819" s="28"/>
      <c r="M819" s="28"/>
      <c r="N819" s="28"/>
      <c r="O819" s="28"/>
      <c r="P819" s="28"/>
      <c r="Q819" s="28"/>
      <c r="R819" s="28"/>
      <c r="S819" s="28"/>
      <c r="T819" s="28"/>
      <c r="U819" s="28"/>
      <c r="V819" s="28"/>
      <c r="W819" s="28"/>
      <c r="X819" s="28"/>
      <c r="Y819" s="28"/>
      <c r="Z819" s="28"/>
    </row>
    <row r="820" spans="1:26" ht="14">
      <c r="A820" s="28"/>
      <c r="B820" s="28"/>
      <c r="C820" s="5"/>
      <c r="D820" s="28"/>
      <c r="E820" s="28"/>
      <c r="F820" s="28"/>
      <c r="G820" s="28"/>
      <c r="H820" s="28"/>
      <c r="I820" s="20"/>
      <c r="J820" s="28"/>
      <c r="K820" s="28"/>
      <c r="L820" s="28"/>
      <c r="M820" s="28"/>
      <c r="N820" s="28"/>
      <c r="O820" s="28"/>
      <c r="P820" s="28"/>
      <c r="Q820" s="28"/>
      <c r="R820" s="28"/>
      <c r="S820" s="28"/>
      <c r="T820" s="28"/>
      <c r="U820" s="28"/>
      <c r="V820" s="28"/>
      <c r="W820" s="28"/>
      <c r="X820" s="28"/>
      <c r="Y820" s="28"/>
      <c r="Z820" s="28"/>
    </row>
    <row r="821" spans="1:26" ht="14">
      <c r="A821" s="28"/>
      <c r="B821" s="28"/>
      <c r="C821" s="5"/>
      <c r="D821" s="28"/>
      <c r="E821" s="28"/>
      <c r="F821" s="28"/>
      <c r="G821" s="28"/>
      <c r="H821" s="28"/>
      <c r="I821" s="20"/>
      <c r="J821" s="28"/>
      <c r="K821" s="28"/>
      <c r="L821" s="28"/>
      <c r="M821" s="28"/>
      <c r="N821" s="28"/>
      <c r="O821" s="28"/>
      <c r="P821" s="28"/>
      <c r="Q821" s="28"/>
      <c r="R821" s="28"/>
      <c r="S821" s="28"/>
      <c r="T821" s="28"/>
      <c r="U821" s="28"/>
      <c r="V821" s="28"/>
      <c r="W821" s="28"/>
      <c r="X821" s="28"/>
      <c r="Y821" s="28"/>
      <c r="Z821" s="28"/>
    </row>
    <row r="822" spans="1:26" ht="14">
      <c r="A822" s="28"/>
      <c r="B822" s="28"/>
      <c r="C822" s="5"/>
      <c r="D822" s="28"/>
      <c r="E822" s="28"/>
      <c r="F822" s="28"/>
      <c r="G822" s="28"/>
      <c r="H822" s="28"/>
      <c r="I822" s="20"/>
      <c r="J822" s="28"/>
      <c r="K822" s="28"/>
      <c r="L822" s="28"/>
      <c r="M822" s="28"/>
      <c r="N822" s="28"/>
      <c r="O822" s="28"/>
      <c r="P822" s="28"/>
      <c r="Q822" s="28"/>
      <c r="R822" s="28"/>
      <c r="S822" s="28"/>
      <c r="T822" s="28"/>
      <c r="U822" s="28"/>
      <c r="V822" s="28"/>
      <c r="W822" s="28"/>
      <c r="X822" s="28"/>
      <c r="Y822" s="28"/>
      <c r="Z822" s="28"/>
    </row>
    <row r="823" spans="1:26" ht="14">
      <c r="A823" s="28"/>
      <c r="B823" s="28"/>
      <c r="C823" s="5"/>
      <c r="D823" s="28"/>
      <c r="E823" s="28"/>
      <c r="F823" s="28"/>
      <c r="G823" s="28"/>
      <c r="H823" s="28"/>
      <c r="I823" s="20"/>
      <c r="J823" s="28"/>
      <c r="K823" s="28"/>
      <c r="L823" s="28"/>
      <c r="M823" s="28"/>
      <c r="N823" s="28"/>
      <c r="O823" s="28"/>
      <c r="P823" s="28"/>
      <c r="Q823" s="28"/>
      <c r="R823" s="28"/>
      <c r="S823" s="28"/>
      <c r="T823" s="28"/>
      <c r="U823" s="28"/>
      <c r="V823" s="28"/>
      <c r="W823" s="28"/>
      <c r="X823" s="28"/>
      <c r="Y823" s="28"/>
      <c r="Z823" s="28"/>
    </row>
    <row r="824" spans="1:26" ht="14">
      <c r="A824" s="28"/>
      <c r="B824" s="28"/>
      <c r="C824" s="5"/>
      <c r="D824" s="28"/>
      <c r="E824" s="28"/>
      <c r="F824" s="28"/>
      <c r="G824" s="28"/>
      <c r="H824" s="28"/>
      <c r="I824" s="20"/>
      <c r="J824" s="28"/>
      <c r="K824" s="28"/>
      <c r="L824" s="28"/>
      <c r="M824" s="28"/>
      <c r="N824" s="28"/>
      <c r="O824" s="28"/>
      <c r="P824" s="28"/>
      <c r="Q824" s="28"/>
      <c r="R824" s="28"/>
      <c r="S824" s="28"/>
      <c r="T824" s="28"/>
      <c r="U824" s="28"/>
      <c r="V824" s="28"/>
      <c r="W824" s="28"/>
      <c r="X824" s="28"/>
      <c r="Y824" s="28"/>
      <c r="Z824" s="28"/>
    </row>
    <row r="825" spans="1:26" ht="14">
      <c r="A825" s="28"/>
      <c r="B825" s="28"/>
      <c r="C825" s="5"/>
      <c r="D825" s="28"/>
      <c r="E825" s="28"/>
      <c r="F825" s="28"/>
      <c r="G825" s="28"/>
      <c r="H825" s="28"/>
      <c r="I825" s="20"/>
      <c r="J825" s="28"/>
      <c r="K825" s="28"/>
      <c r="L825" s="28"/>
      <c r="M825" s="28"/>
      <c r="N825" s="28"/>
      <c r="O825" s="28"/>
      <c r="P825" s="28"/>
      <c r="Q825" s="28"/>
      <c r="R825" s="28"/>
      <c r="S825" s="28"/>
      <c r="T825" s="28"/>
      <c r="U825" s="28"/>
      <c r="V825" s="28"/>
      <c r="W825" s="28"/>
      <c r="X825" s="28"/>
      <c r="Y825" s="28"/>
      <c r="Z825" s="28"/>
    </row>
    <row r="826" spans="1:26" ht="14">
      <c r="A826" s="28"/>
      <c r="B826" s="28"/>
      <c r="C826" s="5"/>
      <c r="D826" s="28"/>
      <c r="E826" s="28"/>
      <c r="F826" s="28"/>
      <c r="G826" s="28"/>
      <c r="H826" s="28"/>
      <c r="I826" s="20"/>
      <c r="J826" s="28"/>
      <c r="K826" s="28"/>
      <c r="L826" s="28"/>
      <c r="M826" s="28"/>
      <c r="N826" s="28"/>
      <c r="O826" s="28"/>
      <c r="P826" s="28"/>
      <c r="Q826" s="28"/>
      <c r="R826" s="28"/>
      <c r="S826" s="28"/>
      <c r="T826" s="28"/>
      <c r="U826" s="28"/>
      <c r="V826" s="28"/>
      <c r="W826" s="28"/>
      <c r="X826" s="28"/>
      <c r="Y826" s="28"/>
      <c r="Z826" s="28"/>
    </row>
    <row r="827" spans="1:26" ht="14">
      <c r="A827" s="28"/>
      <c r="B827" s="28"/>
      <c r="C827" s="5"/>
      <c r="D827" s="28"/>
      <c r="E827" s="28"/>
      <c r="F827" s="28"/>
      <c r="G827" s="28"/>
      <c r="H827" s="28"/>
      <c r="I827" s="20"/>
      <c r="J827" s="28"/>
      <c r="K827" s="28"/>
      <c r="L827" s="28"/>
      <c r="M827" s="28"/>
      <c r="N827" s="28"/>
      <c r="O827" s="28"/>
      <c r="P827" s="28"/>
      <c r="Q827" s="28"/>
      <c r="R827" s="28"/>
      <c r="S827" s="28"/>
      <c r="T827" s="28"/>
      <c r="U827" s="28"/>
      <c r="V827" s="28"/>
      <c r="W827" s="28"/>
      <c r="X827" s="28"/>
      <c r="Y827" s="28"/>
      <c r="Z827" s="28"/>
    </row>
    <row r="828" spans="1:26" ht="14">
      <c r="A828" s="28"/>
      <c r="B828" s="28"/>
      <c r="C828" s="5"/>
      <c r="D828" s="28"/>
      <c r="E828" s="28"/>
      <c r="F828" s="28"/>
      <c r="G828" s="28"/>
      <c r="H828" s="28"/>
      <c r="I828" s="20"/>
      <c r="J828" s="28"/>
      <c r="K828" s="28"/>
      <c r="L828" s="28"/>
      <c r="M828" s="28"/>
      <c r="N828" s="28"/>
      <c r="O828" s="28"/>
      <c r="P828" s="28"/>
      <c r="Q828" s="28"/>
      <c r="R828" s="28"/>
      <c r="S828" s="28"/>
      <c r="T828" s="28"/>
      <c r="U828" s="28"/>
      <c r="V828" s="28"/>
      <c r="W828" s="28"/>
      <c r="X828" s="28"/>
      <c r="Y828" s="28"/>
      <c r="Z828" s="28"/>
    </row>
    <row r="829" spans="1:26" ht="14">
      <c r="A829" s="28"/>
      <c r="B829" s="28"/>
      <c r="C829" s="5"/>
      <c r="D829" s="28"/>
      <c r="E829" s="28"/>
      <c r="F829" s="28"/>
      <c r="G829" s="28"/>
      <c r="H829" s="28"/>
      <c r="I829" s="20"/>
      <c r="J829" s="28"/>
      <c r="K829" s="28"/>
      <c r="L829" s="28"/>
      <c r="M829" s="28"/>
      <c r="N829" s="28"/>
      <c r="O829" s="28"/>
      <c r="P829" s="28"/>
      <c r="Q829" s="28"/>
      <c r="R829" s="28"/>
      <c r="S829" s="28"/>
      <c r="T829" s="28"/>
      <c r="U829" s="28"/>
      <c r="V829" s="28"/>
      <c r="W829" s="28"/>
      <c r="X829" s="28"/>
      <c r="Y829" s="28"/>
      <c r="Z829" s="28"/>
    </row>
    <row r="830" spans="1:26" ht="14">
      <c r="A830" s="28"/>
      <c r="B830" s="28"/>
      <c r="C830" s="5"/>
      <c r="D830" s="28"/>
      <c r="E830" s="28"/>
      <c r="F830" s="28"/>
      <c r="G830" s="28"/>
      <c r="H830" s="28"/>
      <c r="I830" s="20"/>
      <c r="J830" s="28"/>
      <c r="K830" s="28"/>
      <c r="L830" s="28"/>
      <c r="M830" s="28"/>
      <c r="N830" s="28"/>
      <c r="O830" s="28"/>
      <c r="P830" s="28"/>
      <c r="Q830" s="28"/>
      <c r="R830" s="28"/>
      <c r="S830" s="28"/>
      <c r="T830" s="28"/>
      <c r="U830" s="28"/>
      <c r="V830" s="28"/>
      <c r="W830" s="28"/>
      <c r="X830" s="28"/>
      <c r="Y830" s="28"/>
      <c r="Z830" s="28"/>
    </row>
    <row r="831" spans="1:26" ht="14">
      <c r="A831" s="28"/>
      <c r="B831" s="28"/>
      <c r="C831" s="5"/>
      <c r="D831" s="28"/>
      <c r="E831" s="28"/>
      <c r="F831" s="28"/>
      <c r="G831" s="28"/>
      <c r="H831" s="28"/>
      <c r="I831" s="20"/>
      <c r="J831" s="28"/>
      <c r="K831" s="28"/>
      <c r="L831" s="28"/>
      <c r="M831" s="28"/>
      <c r="N831" s="28"/>
      <c r="O831" s="28"/>
      <c r="P831" s="28"/>
      <c r="Q831" s="28"/>
      <c r="R831" s="28"/>
      <c r="S831" s="28"/>
      <c r="T831" s="28"/>
      <c r="U831" s="28"/>
      <c r="V831" s="28"/>
      <c r="W831" s="28"/>
      <c r="X831" s="28"/>
      <c r="Y831" s="28"/>
      <c r="Z831" s="28"/>
    </row>
    <row r="832" spans="1:26" ht="14">
      <c r="A832" s="28"/>
      <c r="B832" s="28"/>
      <c r="C832" s="5"/>
      <c r="D832" s="28"/>
      <c r="E832" s="28"/>
      <c r="F832" s="28"/>
      <c r="G832" s="28"/>
      <c r="H832" s="28"/>
      <c r="I832" s="20"/>
      <c r="J832" s="28"/>
      <c r="K832" s="28"/>
      <c r="L832" s="28"/>
      <c r="M832" s="28"/>
      <c r="N832" s="28"/>
      <c r="O832" s="28"/>
      <c r="P832" s="28"/>
      <c r="Q832" s="28"/>
      <c r="R832" s="28"/>
      <c r="S832" s="28"/>
      <c r="T832" s="28"/>
      <c r="U832" s="28"/>
      <c r="V832" s="28"/>
      <c r="W832" s="28"/>
      <c r="X832" s="28"/>
      <c r="Y832" s="28"/>
      <c r="Z832" s="28"/>
    </row>
    <row r="833" spans="1:26" ht="14">
      <c r="A833" s="28"/>
      <c r="B833" s="28"/>
      <c r="C833" s="5"/>
      <c r="D833" s="28"/>
      <c r="E833" s="28"/>
      <c r="F833" s="28"/>
      <c r="G833" s="28"/>
      <c r="H833" s="28"/>
      <c r="I833" s="20"/>
      <c r="J833" s="28"/>
      <c r="K833" s="28"/>
      <c r="L833" s="28"/>
      <c r="M833" s="28"/>
      <c r="N833" s="28"/>
      <c r="O833" s="28"/>
      <c r="P833" s="28"/>
      <c r="Q833" s="28"/>
      <c r="R833" s="28"/>
      <c r="S833" s="28"/>
      <c r="T833" s="28"/>
      <c r="U833" s="28"/>
      <c r="V833" s="28"/>
      <c r="W833" s="28"/>
      <c r="X833" s="28"/>
      <c r="Y833" s="28"/>
      <c r="Z833" s="28"/>
    </row>
    <row r="834" spans="1:26" ht="14">
      <c r="A834" s="28"/>
      <c r="B834" s="28"/>
      <c r="C834" s="5"/>
      <c r="D834" s="28"/>
      <c r="E834" s="28"/>
      <c r="F834" s="28"/>
      <c r="G834" s="28"/>
      <c r="H834" s="28"/>
      <c r="I834" s="20"/>
      <c r="J834" s="28"/>
      <c r="K834" s="28"/>
      <c r="L834" s="28"/>
      <c r="M834" s="28"/>
      <c r="N834" s="28"/>
      <c r="O834" s="28"/>
      <c r="P834" s="28"/>
      <c r="Q834" s="28"/>
      <c r="R834" s="28"/>
      <c r="S834" s="28"/>
      <c r="T834" s="28"/>
      <c r="U834" s="28"/>
      <c r="V834" s="28"/>
      <c r="W834" s="28"/>
      <c r="X834" s="28"/>
      <c r="Y834" s="28"/>
      <c r="Z834" s="28"/>
    </row>
    <row r="835" spans="1:26" ht="14">
      <c r="A835" s="28"/>
      <c r="B835" s="28"/>
      <c r="C835" s="5"/>
      <c r="D835" s="28"/>
      <c r="E835" s="28"/>
      <c r="F835" s="28"/>
      <c r="G835" s="28"/>
      <c r="H835" s="28"/>
      <c r="I835" s="20"/>
      <c r="J835" s="28"/>
      <c r="K835" s="28"/>
      <c r="L835" s="28"/>
      <c r="M835" s="28"/>
      <c r="N835" s="28"/>
      <c r="O835" s="28"/>
      <c r="P835" s="28"/>
      <c r="Q835" s="28"/>
      <c r="R835" s="28"/>
      <c r="S835" s="28"/>
      <c r="T835" s="28"/>
      <c r="U835" s="28"/>
      <c r="V835" s="28"/>
      <c r="W835" s="28"/>
      <c r="X835" s="28"/>
      <c r="Y835" s="28"/>
      <c r="Z835" s="28"/>
    </row>
    <row r="836" spans="1:26" ht="14">
      <c r="A836" s="28"/>
      <c r="B836" s="28"/>
      <c r="C836" s="5"/>
      <c r="D836" s="28"/>
      <c r="E836" s="28"/>
      <c r="F836" s="28"/>
      <c r="G836" s="28"/>
      <c r="H836" s="28"/>
      <c r="I836" s="20"/>
      <c r="J836" s="28"/>
      <c r="K836" s="28"/>
      <c r="L836" s="28"/>
      <c r="M836" s="28"/>
      <c r="N836" s="28"/>
      <c r="O836" s="28"/>
      <c r="P836" s="28"/>
      <c r="Q836" s="28"/>
      <c r="R836" s="28"/>
      <c r="S836" s="28"/>
      <c r="T836" s="28"/>
      <c r="U836" s="28"/>
      <c r="V836" s="28"/>
      <c r="W836" s="28"/>
      <c r="X836" s="28"/>
      <c r="Y836" s="28"/>
      <c r="Z836" s="28"/>
    </row>
    <row r="837" spans="1:26" ht="14">
      <c r="A837" s="28"/>
      <c r="B837" s="28"/>
      <c r="C837" s="5"/>
      <c r="D837" s="28"/>
      <c r="E837" s="28"/>
      <c r="F837" s="28"/>
      <c r="G837" s="28"/>
      <c r="H837" s="28"/>
      <c r="I837" s="20"/>
      <c r="J837" s="28"/>
      <c r="K837" s="28"/>
      <c r="L837" s="28"/>
      <c r="M837" s="28"/>
      <c r="N837" s="28"/>
      <c r="O837" s="28"/>
      <c r="P837" s="28"/>
      <c r="Q837" s="28"/>
      <c r="R837" s="28"/>
      <c r="S837" s="28"/>
      <c r="T837" s="28"/>
      <c r="U837" s="28"/>
      <c r="V837" s="28"/>
      <c r="W837" s="28"/>
      <c r="X837" s="28"/>
      <c r="Y837" s="28"/>
      <c r="Z837" s="28"/>
    </row>
    <row r="838" spans="1:26" ht="14">
      <c r="A838" s="28"/>
      <c r="B838" s="28"/>
      <c r="C838" s="5"/>
      <c r="D838" s="28"/>
      <c r="E838" s="28"/>
      <c r="F838" s="28"/>
      <c r="G838" s="28"/>
      <c r="H838" s="28"/>
      <c r="I838" s="20"/>
      <c r="J838" s="28"/>
      <c r="K838" s="28"/>
      <c r="L838" s="28"/>
      <c r="M838" s="28"/>
      <c r="N838" s="28"/>
      <c r="O838" s="28"/>
      <c r="P838" s="28"/>
      <c r="Q838" s="28"/>
      <c r="R838" s="28"/>
      <c r="S838" s="28"/>
      <c r="T838" s="28"/>
      <c r="U838" s="28"/>
      <c r="V838" s="28"/>
      <c r="W838" s="28"/>
      <c r="X838" s="28"/>
      <c r="Y838" s="28"/>
      <c r="Z838" s="28"/>
    </row>
    <row r="839" spans="1:26" ht="14">
      <c r="A839" s="28"/>
      <c r="B839" s="28"/>
      <c r="C839" s="5"/>
      <c r="D839" s="28"/>
      <c r="E839" s="28"/>
      <c r="F839" s="28"/>
      <c r="G839" s="28"/>
      <c r="H839" s="28"/>
      <c r="I839" s="20"/>
      <c r="J839" s="28"/>
      <c r="K839" s="28"/>
      <c r="L839" s="28"/>
      <c r="M839" s="28"/>
      <c r="N839" s="28"/>
      <c r="O839" s="28"/>
      <c r="P839" s="28"/>
      <c r="Q839" s="28"/>
      <c r="R839" s="28"/>
      <c r="S839" s="28"/>
      <c r="T839" s="28"/>
      <c r="U839" s="28"/>
      <c r="V839" s="28"/>
      <c r="W839" s="28"/>
      <c r="X839" s="28"/>
      <c r="Y839" s="28"/>
      <c r="Z839" s="28"/>
    </row>
    <row r="840" spans="1:26" ht="14">
      <c r="A840" s="28"/>
      <c r="B840" s="28"/>
      <c r="C840" s="5"/>
      <c r="D840" s="28"/>
      <c r="E840" s="28"/>
      <c r="F840" s="28"/>
      <c r="G840" s="28"/>
      <c r="H840" s="28"/>
      <c r="I840" s="20"/>
      <c r="J840" s="28"/>
      <c r="K840" s="28"/>
      <c r="L840" s="28"/>
      <c r="M840" s="28"/>
      <c r="N840" s="28"/>
      <c r="O840" s="28"/>
      <c r="P840" s="28"/>
      <c r="Q840" s="28"/>
      <c r="R840" s="28"/>
      <c r="S840" s="28"/>
      <c r="T840" s="28"/>
      <c r="U840" s="28"/>
      <c r="V840" s="28"/>
      <c r="W840" s="28"/>
      <c r="X840" s="28"/>
      <c r="Y840" s="28"/>
      <c r="Z840" s="28"/>
    </row>
    <row r="841" spans="1:26" ht="14">
      <c r="A841" s="28"/>
      <c r="B841" s="28"/>
      <c r="C841" s="5"/>
      <c r="D841" s="28"/>
      <c r="E841" s="28"/>
      <c r="F841" s="28"/>
      <c r="G841" s="28"/>
      <c r="H841" s="28"/>
      <c r="I841" s="20"/>
      <c r="J841" s="28"/>
      <c r="K841" s="28"/>
      <c r="L841" s="28"/>
      <c r="M841" s="28"/>
      <c r="N841" s="28"/>
      <c r="O841" s="28"/>
      <c r="P841" s="28"/>
      <c r="Q841" s="28"/>
      <c r="R841" s="28"/>
      <c r="S841" s="28"/>
      <c r="T841" s="28"/>
      <c r="U841" s="28"/>
      <c r="V841" s="28"/>
      <c r="W841" s="28"/>
      <c r="X841" s="28"/>
      <c r="Y841" s="28"/>
      <c r="Z841" s="28"/>
    </row>
    <row r="842" spans="1:26" ht="14">
      <c r="A842" s="28"/>
      <c r="B842" s="28"/>
      <c r="C842" s="5"/>
      <c r="D842" s="28"/>
      <c r="E842" s="28"/>
      <c r="F842" s="28"/>
      <c r="G842" s="28"/>
      <c r="H842" s="28"/>
      <c r="I842" s="20"/>
      <c r="J842" s="28"/>
      <c r="K842" s="28"/>
      <c r="L842" s="28"/>
      <c r="M842" s="28"/>
      <c r="N842" s="28"/>
      <c r="O842" s="28"/>
      <c r="P842" s="28"/>
      <c r="Q842" s="28"/>
      <c r="R842" s="28"/>
      <c r="S842" s="28"/>
      <c r="T842" s="28"/>
      <c r="U842" s="28"/>
      <c r="V842" s="28"/>
      <c r="W842" s="28"/>
      <c r="X842" s="28"/>
      <c r="Y842" s="28"/>
      <c r="Z842" s="28"/>
    </row>
    <row r="843" spans="1:26" ht="14">
      <c r="A843" s="28"/>
      <c r="B843" s="28"/>
      <c r="C843" s="5"/>
      <c r="D843" s="28"/>
      <c r="E843" s="28"/>
      <c r="F843" s="28"/>
      <c r="G843" s="28"/>
      <c r="H843" s="28"/>
      <c r="I843" s="20"/>
      <c r="J843" s="28"/>
      <c r="K843" s="28"/>
      <c r="L843" s="28"/>
      <c r="M843" s="28"/>
      <c r="N843" s="28"/>
      <c r="O843" s="28"/>
      <c r="P843" s="28"/>
      <c r="Q843" s="28"/>
      <c r="R843" s="28"/>
      <c r="S843" s="28"/>
      <c r="T843" s="28"/>
      <c r="U843" s="28"/>
      <c r="V843" s="28"/>
      <c r="W843" s="28"/>
      <c r="X843" s="28"/>
      <c r="Y843" s="28"/>
      <c r="Z843" s="28"/>
    </row>
    <row r="844" spans="1:26" ht="14">
      <c r="A844" s="28"/>
      <c r="B844" s="28"/>
      <c r="C844" s="5"/>
      <c r="D844" s="28"/>
      <c r="E844" s="28"/>
      <c r="F844" s="28"/>
      <c r="G844" s="28"/>
      <c r="H844" s="28"/>
      <c r="I844" s="20"/>
      <c r="J844" s="28"/>
      <c r="K844" s="28"/>
      <c r="L844" s="28"/>
      <c r="M844" s="28"/>
      <c r="N844" s="28"/>
      <c r="O844" s="28"/>
      <c r="P844" s="28"/>
      <c r="Q844" s="28"/>
      <c r="R844" s="28"/>
      <c r="S844" s="28"/>
      <c r="T844" s="28"/>
      <c r="U844" s="28"/>
      <c r="V844" s="28"/>
      <c r="W844" s="28"/>
      <c r="X844" s="28"/>
      <c r="Y844" s="28"/>
      <c r="Z844" s="28"/>
    </row>
    <row r="845" spans="1:26" ht="14">
      <c r="A845" s="28"/>
      <c r="B845" s="28"/>
      <c r="C845" s="5"/>
      <c r="D845" s="28"/>
      <c r="E845" s="28"/>
      <c r="F845" s="28"/>
      <c r="G845" s="28"/>
      <c r="H845" s="28"/>
      <c r="I845" s="20"/>
      <c r="J845" s="28"/>
      <c r="K845" s="28"/>
      <c r="L845" s="28"/>
      <c r="M845" s="28"/>
      <c r="N845" s="28"/>
      <c r="O845" s="28"/>
      <c r="P845" s="28"/>
      <c r="Q845" s="28"/>
      <c r="R845" s="28"/>
      <c r="S845" s="28"/>
      <c r="T845" s="28"/>
      <c r="U845" s="28"/>
      <c r="V845" s="28"/>
      <c r="W845" s="28"/>
      <c r="X845" s="28"/>
      <c r="Y845" s="28"/>
      <c r="Z845" s="28"/>
    </row>
    <row r="846" spans="1:26" ht="14">
      <c r="A846" s="28"/>
      <c r="B846" s="28"/>
      <c r="C846" s="5"/>
      <c r="D846" s="28"/>
      <c r="E846" s="28"/>
      <c r="F846" s="28"/>
      <c r="G846" s="28"/>
      <c r="H846" s="28"/>
      <c r="I846" s="20"/>
      <c r="J846" s="28"/>
      <c r="K846" s="28"/>
      <c r="L846" s="28"/>
      <c r="M846" s="28"/>
      <c r="N846" s="28"/>
      <c r="O846" s="28"/>
      <c r="P846" s="28"/>
      <c r="Q846" s="28"/>
      <c r="R846" s="28"/>
      <c r="S846" s="28"/>
      <c r="T846" s="28"/>
      <c r="U846" s="28"/>
      <c r="V846" s="28"/>
      <c r="W846" s="28"/>
      <c r="X846" s="28"/>
      <c r="Y846" s="28"/>
      <c r="Z846" s="28"/>
    </row>
    <row r="847" spans="1:26" ht="14">
      <c r="A847" s="28"/>
      <c r="B847" s="28"/>
      <c r="C847" s="5"/>
      <c r="D847" s="28"/>
      <c r="E847" s="28"/>
      <c r="F847" s="28"/>
      <c r="G847" s="28"/>
      <c r="H847" s="28"/>
      <c r="I847" s="20"/>
      <c r="J847" s="28"/>
      <c r="K847" s="28"/>
      <c r="L847" s="28"/>
      <c r="M847" s="28"/>
      <c r="N847" s="28"/>
      <c r="O847" s="28"/>
      <c r="P847" s="28"/>
      <c r="Q847" s="28"/>
      <c r="R847" s="28"/>
      <c r="S847" s="28"/>
      <c r="T847" s="28"/>
      <c r="U847" s="28"/>
      <c r="V847" s="28"/>
      <c r="W847" s="28"/>
      <c r="X847" s="28"/>
      <c r="Y847" s="28"/>
      <c r="Z847" s="28"/>
    </row>
    <row r="848" spans="1:26" ht="14">
      <c r="A848" s="28"/>
      <c r="B848" s="28"/>
      <c r="C848" s="5"/>
      <c r="D848" s="28"/>
      <c r="E848" s="28"/>
      <c r="F848" s="28"/>
      <c r="G848" s="28"/>
      <c r="H848" s="28"/>
      <c r="I848" s="20"/>
      <c r="J848" s="28"/>
      <c r="K848" s="28"/>
      <c r="L848" s="28"/>
      <c r="M848" s="28"/>
      <c r="N848" s="28"/>
      <c r="O848" s="28"/>
      <c r="P848" s="28"/>
      <c r="Q848" s="28"/>
      <c r="R848" s="28"/>
      <c r="S848" s="28"/>
      <c r="T848" s="28"/>
      <c r="U848" s="28"/>
      <c r="V848" s="28"/>
      <c r="W848" s="28"/>
      <c r="X848" s="28"/>
      <c r="Y848" s="28"/>
      <c r="Z848" s="28"/>
    </row>
    <row r="849" spans="1:26" ht="14">
      <c r="A849" s="28"/>
      <c r="B849" s="28"/>
      <c r="C849" s="5"/>
      <c r="D849" s="28"/>
      <c r="E849" s="28"/>
      <c r="F849" s="28"/>
      <c r="G849" s="28"/>
      <c r="H849" s="28"/>
      <c r="I849" s="20"/>
      <c r="J849" s="28"/>
      <c r="K849" s="28"/>
      <c r="L849" s="28"/>
      <c r="M849" s="28"/>
      <c r="N849" s="28"/>
      <c r="O849" s="28"/>
      <c r="P849" s="28"/>
      <c r="Q849" s="28"/>
      <c r="R849" s="28"/>
      <c r="S849" s="28"/>
      <c r="T849" s="28"/>
      <c r="U849" s="28"/>
      <c r="V849" s="28"/>
      <c r="W849" s="28"/>
      <c r="X849" s="28"/>
      <c r="Y849" s="28"/>
      <c r="Z849" s="28"/>
    </row>
    <row r="850" spans="1:26" ht="14">
      <c r="A850" s="28"/>
      <c r="B850" s="28"/>
      <c r="C850" s="5"/>
      <c r="D850" s="28"/>
      <c r="E850" s="28"/>
      <c r="F850" s="28"/>
      <c r="G850" s="28"/>
      <c r="H850" s="28"/>
      <c r="I850" s="20"/>
      <c r="J850" s="28"/>
      <c r="K850" s="28"/>
      <c r="L850" s="28"/>
      <c r="M850" s="28"/>
      <c r="N850" s="28"/>
      <c r="O850" s="28"/>
      <c r="P850" s="28"/>
      <c r="Q850" s="28"/>
      <c r="R850" s="28"/>
      <c r="S850" s="28"/>
      <c r="T850" s="28"/>
      <c r="U850" s="28"/>
      <c r="V850" s="28"/>
      <c r="W850" s="28"/>
      <c r="X850" s="28"/>
      <c r="Y850" s="28"/>
      <c r="Z850" s="28"/>
    </row>
    <row r="851" spans="1:26" ht="14">
      <c r="A851" s="28"/>
      <c r="B851" s="28"/>
      <c r="C851" s="5"/>
      <c r="D851" s="28"/>
      <c r="E851" s="28"/>
      <c r="F851" s="28"/>
      <c r="G851" s="28"/>
      <c r="H851" s="28"/>
      <c r="I851" s="20"/>
      <c r="J851" s="28"/>
      <c r="K851" s="28"/>
      <c r="L851" s="28"/>
      <c r="M851" s="28"/>
      <c r="N851" s="28"/>
      <c r="O851" s="28"/>
      <c r="P851" s="28"/>
      <c r="Q851" s="28"/>
      <c r="R851" s="28"/>
      <c r="S851" s="28"/>
      <c r="T851" s="28"/>
      <c r="U851" s="28"/>
      <c r="V851" s="28"/>
      <c r="W851" s="28"/>
      <c r="X851" s="28"/>
      <c r="Y851" s="28"/>
      <c r="Z851" s="28"/>
    </row>
    <row r="852" spans="1:26" ht="14">
      <c r="A852" s="28"/>
      <c r="B852" s="28"/>
      <c r="C852" s="5"/>
      <c r="D852" s="28"/>
      <c r="E852" s="28"/>
      <c r="F852" s="28"/>
      <c r="G852" s="28"/>
      <c r="H852" s="28"/>
      <c r="I852" s="20"/>
      <c r="J852" s="28"/>
      <c r="K852" s="28"/>
      <c r="L852" s="28"/>
      <c r="M852" s="28"/>
      <c r="N852" s="28"/>
      <c r="O852" s="28"/>
      <c r="P852" s="28"/>
      <c r="Q852" s="28"/>
      <c r="R852" s="28"/>
      <c r="S852" s="28"/>
      <c r="T852" s="28"/>
      <c r="U852" s="28"/>
      <c r="V852" s="28"/>
      <c r="W852" s="28"/>
      <c r="X852" s="28"/>
      <c r="Y852" s="28"/>
      <c r="Z852" s="28"/>
    </row>
    <row r="853" spans="1:26" ht="14">
      <c r="A853" s="28"/>
      <c r="B853" s="28"/>
      <c r="C853" s="5"/>
      <c r="D853" s="28"/>
      <c r="E853" s="28"/>
      <c r="F853" s="28"/>
      <c r="G853" s="28"/>
      <c r="H853" s="28"/>
      <c r="I853" s="20"/>
      <c r="J853" s="28"/>
      <c r="K853" s="28"/>
      <c r="L853" s="28"/>
      <c r="M853" s="28"/>
      <c r="N853" s="28"/>
      <c r="O853" s="28"/>
      <c r="P853" s="28"/>
      <c r="Q853" s="28"/>
      <c r="R853" s="28"/>
      <c r="S853" s="28"/>
      <c r="T853" s="28"/>
      <c r="U853" s="28"/>
      <c r="V853" s="28"/>
      <c r="W853" s="28"/>
      <c r="X853" s="28"/>
      <c r="Y853" s="28"/>
      <c r="Z853" s="28"/>
    </row>
    <row r="854" spans="1:26" ht="14">
      <c r="A854" s="28"/>
      <c r="B854" s="28"/>
      <c r="C854" s="5"/>
      <c r="D854" s="28"/>
      <c r="E854" s="28"/>
      <c r="F854" s="28"/>
      <c r="G854" s="28"/>
      <c r="H854" s="28"/>
      <c r="I854" s="20"/>
      <c r="J854" s="28"/>
      <c r="K854" s="28"/>
      <c r="L854" s="28"/>
      <c r="M854" s="28"/>
      <c r="N854" s="28"/>
      <c r="O854" s="28"/>
      <c r="P854" s="28"/>
      <c r="Q854" s="28"/>
      <c r="R854" s="28"/>
      <c r="S854" s="28"/>
      <c r="T854" s="28"/>
      <c r="U854" s="28"/>
      <c r="V854" s="28"/>
      <c r="W854" s="28"/>
      <c r="X854" s="28"/>
      <c r="Y854" s="28"/>
      <c r="Z854" s="28"/>
    </row>
    <row r="855" spans="1:26" ht="14">
      <c r="A855" s="28"/>
      <c r="B855" s="28"/>
      <c r="C855" s="5"/>
      <c r="D855" s="28"/>
      <c r="E855" s="28"/>
      <c r="F855" s="28"/>
      <c r="G855" s="28"/>
      <c r="H855" s="28"/>
      <c r="I855" s="20"/>
      <c r="J855" s="28"/>
      <c r="K855" s="28"/>
      <c r="L855" s="28"/>
      <c r="M855" s="28"/>
      <c r="N855" s="28"/>
      <c r="O855" s="28"/>
      <c r="P855" s="28"/>
      <c r="Q855" s="28"/>
      <c r="R855" s="28"/>
      <c r="S855" s="28"/>
      <c r="T855" s="28"/>
      <c r="U855" s="28"/>
      <c r="V855" s="28"/>
      <c r="W855" s="28"/>
      <c r="X855" s="28"/>
      <c r="Y855" s="28"/>
      <c r="Z855" s="28"/>
    </row>
    <row r="856" spans="1:26" ht="14">
      <c r="A856" s="28"/>
      <c r="B856" s="28"/>
      <c r="C856" s="5"/>
      <c r="D856" s="28"/>
      <c r="E856" s="28"/>
      <c r="F856" s="28"/>
      <c r="G856" s="28"/>
      <c r="H856" s="28"/>
      <c r="I856" s="20"/>
      <c r="J856" s="28"/>
      <c r="K856" s="28"/>
      <c r="L856" s="28"/>
      <c r="M856" s="28"/>
      <c r="N856" s="28"/>
      <c r="O856" s="28"/>
      <c r="P856" s="28"/>
      <c r="Q856" s="28"/>
      <c r="R856" s="28"/>
      <c r="S856" s="28"/>
      <c r="T856" s="28"/>
      <c r="U856" s="28"/>
      <c r="V856" s="28"/>
      <c r="W856" s="28"/>
      <c r="X856" s="28"/>
      <c r="Y856" s="28"/>
      <c r="Z856" s="28"/>
    </row>
    <row r="857" spans="1:26" ht="14">
      <c r="A857" s="28"/>
      <c r="B857" s="28"/>
      <c r="C857" s="5"/>
      <c r="D857" s="28"/>
      <c r="E857" s="28"/>
      <c r="F857" s="28"/>
      <c r="G857" s="28"/>
      <c r="H857" s="28"/>
      <c r="I857" s="20"/>
      <c r="J857" s="28"/>
      <c r="K857" s="28"/>
      <c r="L857" s="28"/>
      <c r="M857" s="28"/>
      <c r="N857" s="28"/>
      <c r="O857" s="28"/>
      <c r="P857" s="28"/>
      <c r="Q857" s="28"/>
      <c r="R857" s="28"/>
      <c r="S857" s="28"/>
      <c r="T857" s="28"/>
      <c r="U857" s="28"/>
      <c r="V857" s="28"/>
      <c r="W857" s="28"/>
      <c r="X857" s="28"/>
      <c r="Y857" s="28"/>
      <c r="Z857" s="28"/>
    </row>
    <row r="858" spans="1:26" ht="14">
      <c r="A858" s="28"/>
      <c r="B858" s="28"/>
      <c r="C858" s="5"/>
      <c r="D858" s="28"/>
      <c r="E858" s="28"/>
      <c r="F858" s="28"/>
      <c r="G858" s="28"/>
      <c r="H858" s="28"/>
      <c r="I858" s="20"/>
      <c r="J858" s="28"/>
      <c r="K858" s="28"/>
      <c r="L858" s="28"/>
      <c r="M858" s="28"/>
      <c r="N858" s="28"/>
      <c r="O858" s="28"/>
      <c r="P858" s="28"/>
      <c r="Q858" s="28"/>
      <c r="R858" s="28"/>
      <c r="S858" s="28"/>
      <c r="T858" s="28"/>
      <c r="U858" s="28"/>
      <c r="V858" s="28"/>
      <c r="W858" s="28"/>
      <c r="X858" s="28"/>
      <c r="Y858" s="28"/>
      <c r="Z858" s="28"/>
    </row>
    <row r="859" spans="1:26" ht="14">
      <c r="A859" s="28"/>
      <c r="B859" s="28"/>
      <c r="C859" s="5"/>
      <c r="D859" s="28"/>
      <c r="E859" s="28"/>
      <c r="F859" s="28"/>
      <c r="G859" s="28"/>
      <c r="H859" s="28"/>
      <c r="I859" s="20"/>
      <c r="J859" s="28"/>
      <c r="K859" s="28"/>
      <c r="L859" s="28"/>
      <c r="M859" s="28"/>
      <c r="N859" s="28"/>
      <c r="O859" s="28"/>
      <c r="P859" s="28"/>
      <c r="Q859" s="28"/>
      <c r="R859" s="28"/>
      <c r="S859" s="28"/>
      <c r="T859" s="28"/>
      <c r="U859" s="28"/>
      <c r="V859" s="28"/>
      <c r="W859" s="28"/>
      <c r="X859" s="28"/>
      <c r="Y859" s="28"/>
      <c r="Z859" s="28"/>
    </row>
    <row r="860" spans="1:26" ht="14">
      <c r="A860" s="28"/>
      <c r="B860" s="28"/>
      <c r="C860" s="5"/>
      <c r="D860" s="28"/>
      <c r="E860" s="28"/>
      <c r="F860" s="28"/>
      <c r="G860" s="28"/>
      <c r="H860" s="28"/>
      <c r="I860" s="20"/>
      <c r="J860" s="28"/>
      <c r="K860" s="28"/>
      <c r="L860" s="28"/>
      <c r="M860" s="28"/>
      <c r="N860" s="28"/>
      <c r="O860" s="28"/>
      <c r="P860" s="28"/>
      <c r="Q860" s="28"/>
      <c r="R860" s="28"/>
      <c r="S860" s="28"/>
      <c r="T860" s="28"/>
      <c r="U860" s="28"/>
      <c r="V860" s="28"/>
      <c r="W860" s="28"/>
      <c r="X860" s="28"/>
      <c r="Y860" s="28"/>
      <c r="Z860" s="28"/>
    </row>
    <row r="861" spans="1:26" ht="14">
      <c r="A861" s="28"/>
      <c r="B861" s="28"/>
      <c r="C861" s="5"/>
      <c r="D861" s="28"/>
      <c r="E861" s="28"/>
      <c r="F861" s="28"/>
      <c r="G861" s="28"/>
      <c r="H861" s="28"/>
      <c r="I861" s="20"/>
      <c r="J861" s="28"/>
      <c r="K861" s="28"/>
      <c r="L861" s="28"/>
      <c r="M861" s="28"/>
      <c r="N861" s="28"/>
      <c r="O861" s="28"/>
      <c r="P861" s="28"/>
      <c r="Q861" s="28"/>
      <c r="R861" s="28"/>
      <c r="S861" s="28"/>
      <c r="T861" s="28"/>
      <c r="U861" s="28"/>
      <c r="V861" s="28"/>
      <c r="W861" s="28"/>
      <c r="X861" s="28"/>
      <c r="Y861" s="28"/>
      <c r="Z861" s="28"/>
    </row>
    <row r="862" spans="1:26" ht="14">
      <c r="A862" s="28"/>
      <c r="B862" s="28"/>
      <c r="C862" s="5"/>
      <c r="D862" s="28"/>
      <c r="E862" s="28"/>
      <c r="F862" s="28"/>
      <c r="G862" s="28"/>
      <c r="H862" s="28"/>
      <c r="I862" s="20"/>
      <c r="J862" s="28"/>
      <c r="K862" s="28"/>
      <c r="L862" s="28"/>
      <c r="M862" s="28"/>
      <c r="N862" s="28"/>
      <c r="O862" s="28"/>
      <c r="P862" s="28"/>
      <c r="Q862" s="28"/>
      <c r="R862" s="28"/>
      <c r="S862" s="28"/>
      <c r="T862" s="28"/>
      <c r="U862" s="28"/>
      <c r="V862" s="28"/>
      <c r="W862" s="28"/>
      <c r="X862" s="28"/>
      <c r="Y862" s="28"/>
      <c r="Z862" s="28"/>
    </row>
    <row r="863" spans="1:26" ht="14">
      <c r="A863" s="28"/>
      <c r="B863" s="28"/>
      <c r="C863" s="5"/>
      <c r="D863" s="28"/>
      <c r="E863" s="28"/>
      <c r="F863" s="28"/>
      <c r="G863" s="28"/>
      <c r="H863" s="28"/>
      <c r="I863" s="20"/>
      <c r="J863" s="28"/>
      <c r="K863" s="28"/>
      <c r="L863" s="28"/>
      <c r="M863" s="28"/>
      <c r="N863" s="28"/>
      <c r="O863" s="28"/>
      <c r="P863" s="28"/>
      <c r="Q863" s="28"/>
      <c r="R863" s="28"/>
      <c r="S863" s="28"/>
      <c r="T863" s="28"/>
      <c r="U863" s="28"/>
      <c r="V863" s="28"/>
      <c r="W863" s="28"/>
      <c r="X863" s="28"/>
      <c r="Y863" s="28"/>
      <c r="Z863" s="28"/>
    </row>
    <row r="864" spans="1:26" ht="14">
      <c r="A864" s="28"/>
      <c r="B864" s="28"/>
      <c r="C864" s="5"/>
      <c r="D864" s="28"/>
      <c r="E864" s="28"/>
      <c r="F864" s="28"/>
      <c r="G864" s="28"/>
      <c r="H864" s="28"/>
      <c r="I864" s="20"/>
      <c r="J864" s="28"/>
      <c r="K864" s="28"/>
      <c r="L864" s="28"/>
      <c r="M864" s="28"/>
      <c r="N864" s="28"/>
      <c r="O864" s="28"/>
      <c r="P864" s="28"/>
      <c r="Q864" s="28"/>
      <c r="R864" s="28"/>
      <c r="S864" s="28"/>
      <c r="T864" s="28"/>
      <c r="U864" s="28"/>
      <c r="V864" s="28"/>
      <c r="W864" s="28"/>
      <c r="X864" s="28"/>
      <c r="Y864" s="28"/>
      <c r="Z864" s="28"/>
    </row>
    <row r="865" spans="1:26" ht="14">
      <c r="A865" s="28"/>
      <c r="B865" s="28"/>
      <c r="C865" s="5"/>
      <c r="D865" s="28"/>
      <c r="E865" s="28"/>
      <c r="F865" s="28"/>
      <c r="G865" s="28"/>
      <c r="H865" s="28"/>
      <c r="I865" s="20"/>
      <c r="J865" s="28"/>
      <c r="K865" s="28"/>
      <c r="L865" s="28"/>
      <c r="M865" s="28"/>
      <c r="N865" s="28"/>
      <c r="O865" s="28"/>
      <c r="P865" s="28"/>
      <c r="Q865" s="28"/>
      <c r="R865" s="28"/>
      <c r="S865" s="28"/>
      <c r="T865" s="28"/>
      <c r="U865" s="28"/>
      <c r="V865" s="28"/>
      <c r="W865" s="28"/>
      <c r="X865" s="28"/>
      <c r="Y865" s="28"/>
      <c r="Z865" s="28"/>
    </row>
    <row r="866" spans="1:26" ht="14">
      <c r="A866" s="28"/>
      <c r="B866" s="28"/>
      <c r="C866" s="5"/>
      <c r="D866" s="28"/>
      <c r="E866" s="28"/>
      <c r="F866" s="28"/>
      <c r="G866" s="28"/>
      <c r="H866" s="28"/>
      <c r="I866" s="20"/>
      <c r="J866" s="28"/>
      <c r="K866" s="28"/>
      <c r="L866" s="28"/>
      <c r="M866" s="28"/>
      <c r="N866" s="28"/>
      <c r="O866" s="28"/>
      <c r="P866" s="28"/>
      <c r="Q866" s="28"/>
      <c r="R866" s="28"/>
      <c r="S866" s="28"/>
      <c r="T866" s="28"/>
      <c r="U866" s="28"/>
      <c r="V866" s="28"/>
      <c r="W866" s="28"/>
      <c r="X866" s="28"/>
      <c r="Y866" s="28"/>
      <c r="Z866" s="28"/>
    </row>
    <row r="867" spans="1:26" ht="14">
      <c r="A867" s="28"/>
      <c r="B867" s="28"/>
      <c r="C867" s="5"/>
      <c r="D867" s="28"/>
      <c r="E867" s="28"/>
      <c r="F867" s="28"/>
      <c r="G867" s="28"/>
      <c r="H867" s="28"/>
      <c r="I867" s="20"/>
      <c r="J867" s="28"/>
      <c r="K867" s="28"/>
      <c r="L867" s="28"/>
      <c r="M867" s="28"/>
      <c r="N867" s="28"/>
      <c r="O867" s="28"/>
      <c r="P867" s="28"/>
      <c r="Q867" s="28"/>
      <c r="R867" s="28"/>
      <c r="S867" s="28"/>
      <c r="T867" s="28"/>
      <c r="U867" s="28"/>
      <c r="V867" s="28"/>
      <c r="W867" s="28"/>
      <c r="X867" s="28"/>
      <c r="Y867" s="28"/>
      <c r="Z867" s="28"/>
    </row>
    <row r="868" spans="1:26" ht="14">
      <c r="A868" s="28"/>
      <c r="B868" s="28"/>
      <c r="C868" s="5"/>
      <c r="D868" s="28"/>
      <c r="E868" s="28"/>
      <c r="F868" s="28"/>
      <c r="G868" s="28"/>
      <c r="H868" s="28"/>
      <c r="I868" s="20"/>
      <c r="J868" s="28"/>
      <c r="K868" s="28"/>
      <c r="L868" s="28"/>
      <c r="M868" s="28"/>
      <c r="N868" s="28"/>
      <c r="O868" s="28"/>
      <c r="P868" s="28"/>
      <c r="Q868" s="28"/>
      <c r="R868" s="28"/>
      <c r="S868" s="28"/>
      <c r="T868" s="28"/>
      <c r="U868" s="28"/>
      <c r="V868" s="28"/>
      <c r="W868" s="28"/>
      <c r="X868" s="28"/>
      <c r="Y868" s="28"/>
      <c r="Z868" s="28"/>
    </row>
    <row r="869" spans="1:26" ht="14">
      <c r="A869" s="28"/>
      <c r="B869" s="28"/>
      <c r="C869" s="5"/>
      <c r="D869" s="28"/>
      <c r="E869" s="28"/>
      <c r="F869" s="28"/>
      <c r="G869" s="28"/>
      <c r="H869" s="28"/>
      <c r="I869" s="20"/>
      <c r="J869" s="28"/>
      <c r="K869" s="28"/>
      <c r="L869" s="28"/>
      <c r="M869" s="28"/>
      <c r="N869" s="28"/>
      <c r="O869" s="28"/>
      <c r="P869" s="28"/>
      <c r="Q869" s="28"/>
      <c r="R869" s="28"/>
      <c r="S869" s="28"/>
      <c r="T869" s="28"/>
      <c r="U869" s="28"/>
      <c r="V869" s="28"/>
      <c r="W869" s="28"/>
      <c r="X869" s="28"/>
      <c r="Y869" s="28"/>
      <c r="Z869" s="28"/>
    </row>
    <row r="870" spans="1:26" ht="14">
      <c r="A870" s="28"/>
      <c r="B870" s="28"/>
      <c r="C870" s="5"/>
      <c r="D870" s="28"/>
      <c r="E870" s="28"/>
      <c r="F870" s="28"/>
      <c r="G870" s="28"/>
      <c r="H870" s="28"/>
      <c r="I870" s="20"/>
      <c r="J870" s="28"/>
      <c r="K870" s="28"/>
      <c r="L870" s="28"/>
      <c r="M870" s="28"/>
      <c r="N870" s="28"/>
      <c r="O870" s="28"/>
      <c r="P870" s="28"/>
      <c r="Q870" s="28"/>
      <c r="R870" s="28"/>
      <c r="S870" s="28"/>
      <c r="T870" s="28"/>
      <c r="U870" s="28"/>
      <c r="V870" s="28"/>
      <c r="W870" s="28"/>
      <c r="X870" s="28"/>
      <c r="Y870" s="28"/>
      <c r="Z870" s="28"/>
    </row>
    <row r="871" spans="1:26" ht="14">
      <c r="A871" s="28"/>
      <c r="B871" s="28"/>
      <c r="C871" s="5"/>
      <c r="D871" s="28"/>
      <c r="E871" s="28"/>
      <c r="F871" s="28"/>
      <c r="G871" s="28"/>
      <c r="H871" s="28"/>
      <c r="I871" s="20"/>
      <c r="J871" s="28"/>
      <c r="K871" s="28"/>
      <c r="L871" s="28"/>
      <c r="M871" s="28"/>
      <c r="N871" s="28"/>
      <c r="O871" s="28"/>
      <c r="P871" s="28"/>
      <c r="Q871" s="28"/>
      <c r="R871" s="28"/>
      <c r="S871" s="28"/>
      <c r="T871" s="28"/>
      <c r="U871" s="28"/>
      <c r="V871" s="28"/>
      <c r="W871" s="28"/>
      <c r="X871" s="28"/>
      <c r="Y871" s="28"/>
      <c r="Z871" s="28"/>
    </row>
    <row r="872" spans="1:26" ht="14">
      <c r="A872" s="28"/>
      <c r="B872" s="28"/>
      <c r="C872" s="5"/>
      <c r="D872" s="28"/>
      <c r="E872" s="28"/>
      <c r="F872" s="28"/>
      <c r="G872" s="28"/>
      <c r="H872" s="28"/>
      <c r="I872" s="20"/>
      <c r="J872" s="28"/>
      <c r="K872" s="28"/>
      <c r="L872" s="28"/>
      <c r="M872" s="28"/>
      <c r="N872" s="28"/>
      <c r="O872" s="28"/>
      <c r="P872" s="28"/>
      <c r="Q872" s="28"/>
      <c r="R872" s="28"/>
      <c r="S872" s="28"/>
      <c r="T872" s="28"/>
      <c r="U872" s="28"/>
      <c r="V872" s="28"/>
      <c r="W872" s="28"/>
      <c r="X872" s="28"/>
      <c r="Y872" s="28"/>
      <c r="Z872" s="28"/>
    </row>
    <row r="873" spans="1:26" ht="14">
      <c r="A873" s="28"/>
      <c r="B873" s="28"/>
      <c r="C873" s="5"/>
      <c r="D873" s="28"/>
      <c r="E873" s="28"/>
      <c r="F873" s="28"/>
      <c r="G873" s="28"/>
      <c r="H873" s="28"/>
      <c r="I873" s="20"/>
      <c r="J873" s="28"/>
      <c r="K873" s="28"/>
      <c r="L873" s="28"/>
      <c r="M873" s="28"/>
      <c r="N873" s="28"/>
      <c r="O873" s="28"/>
      <c r="P873" s="28"/>
      <c r="Q873" s="28"/>
      <c r="R873" s="28"/>
      <c r="S873" s="28"/>
      <c r="T873" s="28"/>
      <c r="U873" s="28"/>
      <c r="V873" s="28"/>
      <c r="W873" s="28"/>
      <c r="X873" s="28"/>
      <c r="Y873" s="28"/>
      <c r="Z873" s="28"/>
    </row>
    <row r="874" spans="1:26" ht="14">
      <c r="A874" s="28"/>
      <c r="B874" s="28"/>
      <c r="C874" s="5"/>
      <c r="D874" s="28"/>
      <c r="E874" s="28"/>
      <c r="F874" s="28"/>
      <c r="G874" s="28"/>
      <c r="H874" s="28"/>
      <c r="I874" s="20"/>
      <c r="J874" s="28"/>
      <c r="K874" s="28"/>
      <c r="L874" s="28"/>
      <c r="M874" s="28"/>
      <c r="N874" s="28"/>
      <c r="O874" s="28"/>
      <c r="P874" s="28"/>
      <c r="Q874" s="28"/>
      <c r="R874" s="28"/>
      <c r="S874" s="28"/>
      <c r="T874" s="28"/>
      <c r="U874" s="28"/>
      <c r="V874" s="28"/>
      <c r="W874" s="28"/>
      <c r="X874" s="28"/>
      <c r="Y874" s="28"/>
      <c r="Z874" s="28"/>
    </row>
    <row r="875" spans="1:26" ht="14">
      <c r="A875" s="28"/>
      <c r="B875" s="28"/>
      <c r="C875" s="5"/>
      <c r="D875" s="28"/>
      <c r="E875" s="28"/>
      <c r="F875" s="28"/>
      <c r="G875" s="28"/>
      <c r="H875" s="28"/>
      <c r="I875" s="20"/>
      <c r="J875" s="28"/>
      <c r="K875" s="28"/>
      <c r="L875" s="28"/>
      <c r="M875" s="28"/>
      <c r="N875" s="28"/>
      <c r="O875" s="28"/>
      <c r="P875" s="28"/>
      <c r="Q875" s="28"/>
      <c r="R875" s="28"/>
      <c r="S875" s="28"/>
      <c r="T875" s="28"/>
      <c r="U875" s="28"/>
      <c r="V875" s="28"/>
      <c r="W875" s="28"/>
      <c r="X875" s="28"/>
      <c r="Y875" s="28"/>
      <c r="Z875" s="28"/>
    </row>
    <row r="876" spans="1:26" ht="14">
      <c r="A876" s="28"/>
      <c r="B876" s="28"/>
      <c r="C876" s="5"/>
      <c r="D876" s="28"/>
      <c r="E876" s="28"/>
      <c r="F876" s="28"/>
      <c r="G876" s="28"/>
      <c r="H876" s="28"/>
      <c r="I876" s="20"/>
      <c r="J876" s="28"/>
      <c r="K876" s="28"/>
      <c r="L876" s="28"/>
      <c r="M876" s="28"/>
      <c r="N876" s="28"/>
      <c r="O876" s="28"/>
      <c r="P876" s="28"/>
      <c r="Q876" s="28"/>
      <c r="R876" s="28"/>
      <c r="S876" s="28"/>
      <c r="T876" s="28"/>
      <c r="U876" s="28"/>
      <c r="V876" s="28"/>
      <c r="W876" s="28"/>
      <c r="X876" s="28"/>
      <c r="Y876" s="28"/>
      <c r="Z876" s="28"/>
    </row>
    <row r="877" spans="1:26" ht="14">
      <c r="A877" s="28"/>
      <c r="B877" s="28"/>
      <c r="C877" s="5"/>
      <c r="D877" s="28"/>
      <c r="E877" s="28"/>
      <c r="F877" s="28"/>
      <c r="G877" s="28"/>
      <c r="H877" s="28"/>
      <c r="I877" s="20"/>
      <c r="J877" s="28"/>
      <c r="K877" s="28"/>
      <c r="L877" s="28"/>
      <c r="M877" s="28"/>
      <c r="N877" s="28"/>
      <c r="O877" s="28"/>
      <c r="P877" s="28"/>
      <c r="Q877" s="28"/>
      <c r="R877" s="28"/>
      <c r="S877" s="28"/>
      <c r="T877" s="28"/>
      <c r="U877" s="28"/>
      <c r="V877" s="28"/>
      <c r="W877" s="28"/>
      <c r="X877" s="28"/>
      <c r="Y877" s="28"/>
      <c r="Z877" s="28"/>
    </row>
    <row r="878" spans="1:26" ht="14">
      <c r="A878" s="28"/>
      <c r="B878" s="28"/>
      <c r="C878" s="5"/>
      <c r="D878" s="28"/>
      <c r="E878" s="28"/>
      <c r="F878" s="28"/>
      <c r="G878" s="28"/>
      <c r="H878" s="28"/>
      <c r="I878" s="20"/>
      <c r="J878" s="28"/>
      <c r="K878" s="28"/>
      <c r="L878" s="28"/>
      <c r="M878" s="28"/>
      <c r="N878" s="28"/>
      <c r="O878" s="28"/>
      <c r="P878" s="28"/>
      <c r="Q878" s="28"/>
      <c r="R878" s="28"/>
      <c r="S878" s="28"/>
      <c r="T878" s="28"/>
      <c r="U878" s="28"/>
      <c r="V878" s="28"/>
      <c r="W878" s="28"/>
      <c r="X878" s="28"/>
      <c r="Y878" s="28"/>
      <c r="Z878" s="28"/>
    </row>
    <row r="879" spans="1:26" ht="14">
      <c r="A879" s="28"/>
      <c r="B879" s="28"/>
      <c r="C879" s="5"/>
      <c r="D879" s="28"/>
      <c r="E879" s="28"/>
      <c r="F879" s="28"/>
      <c r="G879" s="28"/>
      <c r="H879" s="28"/>
      <c r="I879" s="20"/>
      <c r="J879" s="28"/>
      <c r="K879" s="28"/>
      <c r="L879" s="28"/>
      <c r="M879" s="28"/>
      <c r="N879" s="28"/>
      <c r="O879" s="28"/>
      <c r="P879" s="28"/>
      <c r="Q879" s="28"/>
      <c r="R879" s="28"/>
      <c r="S879" s="28"/>
      <c r="T879" s="28"/>
      <c r="U879" s="28"/>
      <c r="V879" s="28"/>
      <c r="W879" s="28"/>
      <c r="X879" s="28"/>
      <c r="Y879" s="28"/>
      <c r="Z879" s="28"/>
    </row>
    <row r="880" spans="1:26" ht="14">
      <c r="A880" s="28"/>
      <c r="B880" s="28"/>
      <c r="C880" s="5"/>
      <c r="D880" s="28"/>
      <c r="E880" s="28"/>
      <c r="F880" s="28"/>
      <c r="G880" s="28"/>
      <c r="H880" s="28"/>
      <c r="I880" s="20"/>
      <c r="J880" s="28"/>
      <c r="K880" s="28"/>
      <c r="L880" s="28"/>
      <c r="M880" s="28"/>
      <c r="N880" s="28"/>
      <c r="O880" s="28"/>
      <c r="P880" s="28"/>
      <c r="Q880" s="28"/>
      <c r="R880" s="28"/>
      <c r="S880" s="28"/>
      <c r="T880" s="28"/>
      <c r="U880" s="28"/>
      <c r="V880" s="28"/>
      <c r="W880" s="28"/>
      <c r="X880" s="28"/>
      <c r="Y880" s="28"/>
      <c r="Z880" s="28"/>
    </row>
    <row r="881" spans="1:26" ht="14">
      <c r="A881" s="28"/>
      <c r="B881" s="28"/>
      <c r="C881" s="5"/>
      <c r="D881" s="28"/>
      <c r="E881" s="28"/>
      <c r="F881" s="28"/>
      <c r="G881" s="28"/>
      <c r="H881" s="28"/>
      <c r="I881" s="20"/>
      <c r="J881" s="28"/>
      <c r="K881" s="28"/>
      <c r="L881" s="28"/>
      <c r="M881" s="28"/>
      <c r="N881" s="28"/>
      <c r="O881" s="28"/>
      <c r="P881" s="28"/>
      <c r="Q881" s="28"/>
      <c r="R881" s="28"/>
      <c r="S881" s="28"/>
      <c r="T881" s="28"/>
      <c r="U881" s="28"/>
      <c r="V881" s="28"/>
      <c r="W881" s="28"/>
      <c r="X881" s="28"/>
      <c r="Y881" s="28"/>
      <c r="Z881" s="28"/>
    </row>
    <row r="882" spans="1:26" ht="14">
      <c r="A882" s="28"/>
      <c r="B882" s="28"/>
      <c r="C882" s="5"/>
      <c r="D882" s="28"/>
      <c r="E882" s="28"/>
      <c r="F882" s="28"/>
      <c r="G882" s="28"/>
      <c r="H882" s="28"/>
      <c r="I882" s="20"/>
      <c r="J882" s="28"/>
      <c r="K882" s="28"/>
      <c r="L882" s="28"/>
      <c r="M882" s="28"/>
      <c r="N882" s="28"/>
      <c r="O882" s="28"/>
      <c r="P882" s="28"/>
      <c r="Q882" s="28"/>
      <c r="R882" s="28"/>
      <c r="S882" s="28"/>
      <c r="T882" s="28"/>
      <c r="U882" s="28"/>
      <c r="V882" s="28"/>
      <c r="W882" s="28"/>
      <c r="X882" s="28"/>
      <c r="Y882" s="28"/>
      <c r="Z882" s="28"/>
    </row>
    <row r="883" spans="1:26" ht="14">
      <c r="A883" s="28"/>
      <c r="B883" s="28"/>
      <c r="C883" s="5"/>
      <c r="D883" s="28"/>
      <c r="E883" s="28"/>
      <c r="F883" s="28"/>
      <c r="G883" s="28"/>
      <c r="H883" s="28"/>
      <c r="I883" s="20"/>
      <c r="J883" s="28"/>
      <c r="K883" s="28"/>
      <c r="L883" s="28"/>
      <c r="M883" s="28"/>
      <c r="N883" s="28"/>
      <c r="O883" s="28"/>
      <c r="P883" s="28"/>
      <c r="Q883" s="28"/>
      <c r="R883" s="28"/>
      <c r="S883" s="28"/>
      <c r="T883" s="28"/>
      <c r="U883" s="28"/>
      <c r="V883" s="28"/>
      <c r="W883" s="28"/>
      <c r="X883" s="28"/>
      <c r="Y883" s="28"/>
      <c r="Z883" s="28"/>
    </row>
    <row r="884" spans="1:26" ht="14">
      <c r="A884" s="28"/>
      <c r="B884" s="28"/>
      <c r="C884" s="5"/>
      <c r="D884" s="28"/>
      <c r="E884" s="28"/>
      <c r="F884" s="28"/>
      <c r="G884" s="28"/>
      <c r="H884" s="28"/>
      <c r="I884" s="20"/>
      <c r="J884" s="28"/>
      <c r="K884" s="28"/>
      <c r="L884" s="28"/>
      <c r="M884" s="28"/>
      <c r="N884" s="28"/>
      <c r="O884" s="28"/>
      <c r="P884" s="28"/>
      <c r="Q884" s="28"/>
      <c r="R884" s="28"/>
      <c r="S884" s="28"/>
      <c r="T884" s="28"/>
      <c r="U884" s="28"/>
      <c r="V884" s="28"/>
      <c r="W884" s="28"/>
      <c r="X884" s="28"/>
      <c r="Y884" s="28"/>
      <c r="Z884" s="28"/>
    </row>
    <row r="885" spans="1:26" ht="14">
      <c r="A885" s="28"/>
      <c r="B885" s="28"/>
      <c r="C885" s="5"/>
      <c r="D885" s="28"/>
      <c r="E885" s="28"/>
      <c r="F885" s="28"/>
      <c r="G885" s="28"/>
      <c r="H885" s="28"/>
      <c r="I885" s="20"/>
      <c r="J885" s="28"/>
      <c r="K885" s="28"/>
      <c r="L885" s="28"/>
      <c r="M885" s="28"/>
      <c r="N885" s="28"/>
      <c r="O885" s="28"/>
      <c r="P885" s="28"/>
      <c r="Q885" s="28"/>
      <c r="R885" s="28"/>
      <c r="S885" s="28"/>
      <c r="T885" s="28"/>
      <c r="U885" s="28"/>
      <c r="V885" s="28"/>
      <c r="W885" s="28"/>
      <c r="X885" s="28"/>
      <c r="Y885" s="28"/>
      <c r="Z885" s="28"/>
    </row>
    <row r="886" spans="1:26" ht="14">
      <c r="A886" s="28"/>
      <c r="B886" s="28"/>
      <c r="C886" s="5"/>
      <c r="D886" s="28"/>
      <c r="E886" s="28"/>
      <c r="F886" s="28"/>
      <c r="G886" s="28"/>
      <c r="H886" s="28"/>
      <c r="I886" s="20"/>
      <c r="J886" s="28"/>
      <c r="K886" s="28"/>
      <c r="L886" s="28"/>
      <c r="M886" s="28"/>
      <c r="N886" s="28"/>
      <c r="O886" s="28"/>
      <c r="P886" s="28"/>
      <c r="Q886" s="28"/>
      <c r="R886" s="28"/>
      <c r="S886" s="28"/>
      <c r="T886" s="28"/>
      <c r="U886" s="28"/>
      <c r="V886" s="28"/>
      <c r="W886" s="28"/>
      <c r="X886" s="28"/>
      <c r="Y886" s="28"/>
      <c r="Z886" s="28"/>
    </row>
    <row r="887" spans="1:26" ht="14">
      <c r="A887" s="28"/>
      <c r="B887" s="28"/>
      <c r="C887" s="5"/>
      <c r="D887" s="28"/>
      <c r="E887" s="28"/>
      <c r="F887" s="28"/>
      <c r="G887" s="28"/>
      <c r="H887" s="28"/>
      <c r="I887" s="20"/>
      <c r="J887" s="28"/>
      <c r="K887" s="28"/>
      <c r="L887" s="28"/>
      <c r="M887" s="28"/>
      <c r="N887" s="28"/>
      <c r="O887" s="28"/>
      <c r="P887" s="28"/>
      <c r="Q887" s="28"/>
      <c r="R887" s="28"/>
      <c r="S887" s="28"/>
      <c r="T887" s="28"/>
      <c r="U887" s="28"/>
      <c r="V887" s="28"/>
      <c r="W887" s="28"/>
      <c r="X887" s="28"/>
      <c r="Y887" s="28"/>
      <c r="Z887" s="28"/>
    </row>
    <row r="888" spans="1:26" ht="14">
      <c r="A888" s="28"/>
      <c r="B888" s="28"/>
      <c r="C888" s="5"/>
      <c r="D888" s="28"/>
      <c r="E888" s="28"/>
      <c r="F888" s="28"/>
      <c r="G888" s="28"/>
      <c r="H888" s="28"/>
      <c r="I888" s="20"/>
      <c r="J888" s="28"/>
      <c r="K888" s="28"/>
      <c r="L888" s="28"/>
      <c r="M888" s="28"/>
      <c r="N888" s="28"/>
      <c r="O888" s="28"/>
      <c r="P888" s="28"/>
      <c r="Q888" s="28"/>
      <c r="R888" s="28"/>
      <c r="S888" s="28"/>
      <c r="T888" s="28"/>
      <c r="U888" s="28"/>
      <c r="V888" s="28"/>
      <c r="W888" s="28"/>
      <c r="X888" s="28"/>
      <c r="Y888" s="28"/>
      <c r="Z888" s="28"/>
    </row>
    <row r="889" spans="1:26" ht="14">
      <c r="A889" s="28"/>
      <c r="B889" s="28"/>
      <c r="C889" s="5"/>
      <c r="D889" s="28"/>
      <c r="E889" s="28"/>
      <c r="F889" s="28"/>
      <c r="G889" s="28"/>
      <c r="H889" s="28"/>
      <c r="I889" s="20"/>
      <c r="J889" s="28"/>
      <c r="K889" s="28"/>
      <c r="L889" s="28"/>
      <c r="M889" s="28"/>
      <c r="N889" s="28"/>
      <c r="O889" s="28"/>
      <c r="P889" s="28"/>
      <c r="Q889" s="28"/>
      <c r="R889" s="28"/>
      <c r="S889" s="28"/>
      <c r="T889" s="28"/>
      <c r="U889" s="28"/>
      <c r="V889" s="28"/>
      <c r="W889" s="28"/>
      <c r="X889" s="28"/>
      <c r="Y889" s="28"/>
      <c r="Z889" s="28"/>
    </row>
    <row r="890" spans="1:26" ht="14">
      <c r="A890" s="28"/>
      <c r="B890" s="28"/>
      <c r="C890" s="5"/>
      <c r="D890" s="28"/>
      <c r="E890" s="28"/>
      <c r="F890" s="28"/>
      <c r="G890" s="28"/>
      <c r="H890" s="28"/>
      <c r="I890" s="20"/>
      <c r="J890" s="28"/>
      <c r="K890" s="28"/>
      <c r="L890" s="28"/>
      <c r="M890" s="28"/>
      <c r="N890" s="28"/>
      <c r="O890" s="28"/>
      <c r="P890" s="28"/>
      <c r="Q890" s="28"/>
      <c r="R890" s="28"/>
      <c r="S890" s="28"/>
      <c r="T890" s="28"/>
      <c r="U890" s="28"/>
      <c r="V890" s="28"/>
      <c r="W890" s="28"/>
      <c r="X890" s="28"/>
      <c r="Y890" s="28"/>
      <c r="Z890" s="28"/>
    </row>
    <row r="891" spans="1:26" ht="14">
      <c r="A891" s="28"/>
      <c r="B891" s="28"/>
      <c r="C891" s="5"/>
      <c r="D891" s="28"/>
      <c r="E891" s="28"/>
      <c r="F891" s="28"/>
      <c r="G891" s="28"/>
      <c r="H891" s="28"/>
      <c r="I891" s="20"/>
      <c r="J891" s="28"/>
      <c r="K891" s="28"/>
      <c r="L891" s="28"/>
      <c r="M891" s="28"/>
      <c r="N891" s="28"/>
      <c r="O891" s="28"/>
      <c r="P891" s="28"/>
      <c r="Q891" s="28"/>
      <c r="R891" s="28"/>
      <c r="S891" s="28"/>
      <c r="T891" s="28"/>
      <c r="U891" s="28"/>
      <c r="V891" s="28"/>
      <c r="W891" s="28"/>
      <c r="X891" s="28"/>
      <c r="Y891" s="28"/>
      <c r="Z891" s="28"/>
    </row>
    <row r="892" spans="1:26" ht="14">
      <c r="A892" s="28"/>
      <c r="B892" s="28"/>
      <c r="C892" s="5"/>
      <c r="D892" s="28"/>
      <c r="E892" s="28"/>
      <c r="F892" s="28"/>
      <c r="G892" s="28"/>
      <c r="H892" s="28"/>
      <c r="I892" s="20"/>
      <c r="J892" s="28"/>
      <c r="K892" s="28"/>
      <c r="L892" s="28"/>
      <c r="M892" s="28"/>
      <c r="N892" s="28"/>
      <c r="O892" s="28"/>
      <c r="P892" s="28"/>
      <c r="Q892" s="28"/>
      <c r="R892" s="28"/>
      <c r="S892" s="28"/>
      <c r="T892" s="28"/>
      <c r="U892" s="28"/>
      <c r="V892" s="28"/>
      <c r="W892" s="28"/>
      <c r="X892" s="28"/>
      <c r="Y892" s="28"/>
      <c r="Z892" s="28"/>
    </row>
    <row r="893" spans="1:26" ht="14">
      <c r="A893" s="28"/>
      <c r="B893" s="28"/>
      <c r="C893" s="5"/>
      <c r="D893" s="28"/>
      <c r="E893" s="28"/>
      <c r="F893" s="28"/>
      <c r="G893" s="28"/>
      <c r="H893" s="28"/>
      <c r="I893" s="20"/>
      <c r="J893" s="28"/>
      <c r="K893" s="28"/>
      <c r="L893" s="28"/>
      <c r="M893" s="28"/>
      <c r="N893" s="28"/>
      <c r="O893" s="28"/>
      <c r="P893" s="28"/>
      <c r="Q893" s="28"/>
      <c r="R893" s="28"/>
      <c r="S893" s="28"/>
      <c r="T893" s="28"/>
      <c r="U893" s="28"/>
      <c r="V893" s="28"/>
      <c r="W893" s="28"/>
      <c r="X893" s="28"/>
      <c r="Y893" s="28"/>
      <c r="Z893" s="28"/>
    </row>
    <row r="894" spans="1:26" ht="14">
      <c r="A894" s="28"/>
      <c r="B894" s="28"/>
      <c r="C894" s="5"/>
      <c r="D894" s="28"/>
      <c r="E894" s="28"/>
      <c r="F894" s="28"/>
      <c r="G894" s="28"/>
      <c r="H894" s="28"/>
      <c r="I894" s="20"/>
      <c r="J894" s="28"/>
      <c r="K894" s="28"/>
      <c r="L894" s="28"/>
      <c r="M894" s="28"/>
      <c r="N894" s="28"/>
      <c r="O894" s="28"/>
      <c r="P894" s="28"/>
      <c r="Q894" s="28"/>
      <c r="R894" s="28"/>
      <c r="S894" s="28"/>
      <c r="T894" s="28"/>
      <c r="U894" s="28"/>
      <c r="V894" s="28"/>
      <c r="W894" s="28"/>
      <c r="X894" s="28"/>
      <c r="Y894" s="28"/>
      <c r="Z894" s="28"/>
    </row>
    <row r="895" spans="1:26" ht="14">
      <c r="A895" s="28"/>
      <c r="B895" s="28"/>
      <c r="C895" s="5"/>
      <c r="D895" s="28"/>
      <c r="E895" s="28"/>
      <c r="F895" s="28"/>
      <c r="G895" s="28"/>
      <c r="H895" s="28"/>
      <c r="I895" s="20"/>
      <c r="J895" s="28"/>
      <c r="K895" s="28"/>
      <c r="L895" s="28"/>
      <c r="M895" s="28"/>
      <c r="N895" s="28"/>
      <c r="O895" s="28"/>
      <c r="P895" s="28"/>
      <c r="Q895" s="28"/>
      <c r="R895" s="28"/>
      <c r="S895" s="28"/>
      <c r="T895" s="28"/>
      <c r="U895" s="28"/>
      <c r="V895" s="28"/>
      <c r="W895" s="28"/>
      <c r="X895" s="28"/>
      <c r="Y895" s="28"/>
      <c r="Z895" s="28"/>
    </row>
    <row r="896" spans="1:26" ht="14">
      <c r="A896" s="28"/>
      <c r="B896" s="28"/>
      <c r="C896" s="5"/>
      <c r="D896" s="28"/>
      <c r="E896" s="28"/>
      <c r="F896" s="28"/>
      <c r="G896" s="28"/>
      <c r="H896" s="28"/>
      <c r="I896" s="20"/>
      <c r="J896" s="28"/>
      <c r="K896" s="28"/>
      <c r="L896" s="28"/>
      <c r="M896" s="28"/>
      <c r="N896" s="28"/>
      <c r="O896" s="28"/>
      <c r="P896" s="28"/>
      <c r="Q896" s="28"/>
      <c r="R896" s="28"/>
      <c r="S896" s="28"/>
      <c r="T896" s="28"/>
      <c r="U896" s="28"/>
      <c r="V896" s="28"/>
      <c r="W896" s="28"/>
      <c r="X896" s="28"/>
      <c r="Y896" s="28"/>
      <c r="Z896" s="28"/>
    </row>
    <row r="897" spans="1:26" ht="14">
      <c r="A897" s="28"/>
      <c r="B897" s="28"/>
      <c r="C897" s="5"/>
      <c r="D897" s="28"/>
      <c r="E897" s="28"/>
      <c r="F897" s="28"/>
      <c r="G897" s="28"/>
      <c r="H897" s="28"/>
      <c r="I897" s="20"/>
      <c r="J897" s="28"/>
      <c r="K897" s="28"/>
      <c r="L897" s="28"/>
      <c r="M897" s="28"/>
      <c r="N897" s="28"/>
      <c r="O897" s="28"/>
      <c r="P897" s="28"/>
      <c r="Q897" s="28"/>
      <c r="R897" s="28"/>
      <c r="S897" s="28"/>
      <c r="T897" s="28"/>
      <c r="U897" s="28"/>
      <c r="V897" s="28"/>
      <c r="W897" s="28"/>
      <c r="X897" s="28"/>
      <c r="Y897" s="28"/>
      <c r="Z897" s="28"/>
    </row>
    <row r="898" spans="1:26" ht="14">
      <c r="A898" s="28"/>
      <c r="B898" s="28"/>
      <c r="C898" s="5"/>
      <c r="D898" s="28"/>
      <c r="E898" s="28"/>
      <c r="F898" s="28"/>
      <c r="G898" s="28"/>
      <c r="H898" s="28"/>
      <c r="I898" s="20"/>
      <c r="J898" s="28"/>
      <c r="K898" s="28"/>
      <c r="L898" s="28"/>
      <c r="M898" s="28"/>
      <c r="N898" s="28"/>
      <c r="O898" s="28"/>
      <c r="P898" s="28"/>
      <c r="Q898" s="28"/>
      <c r="R898" s="28"/>
      <c r="S898" s="28"/>
      <c r="T898" s="28"/>
      <c r="U898" s="28"/>
      <c r="V898" s="28"/>
      <c r="W898" s="28"/>
      <c r="X898" s="28"/>
      <c r="Y898" s="28"/>
      <c r="Z898" s="28"/>
    </row>
    <row r="899" spans="1:26" ht="14">
      <c r="A899" s="28"/>
      <c r="B899" s="28"/>
      <c r="C899" s="5"/>
      <c r="D899" s="28"/>
      <c r="E899" s="28"/>
      <c r="F899" s="28"/>
      <c r="G899" s="28"/>
      <c r="H899" s="28"/>
      <c r="I899" s="20"/>
      <c r="J899" s="28"/>
      <c r="K899" s="28"/>
      <c r="L899" s="28"/>
      <c r="M899" s="28"/>
      <c r="N899" s="28"/>
      <c r="O899" s="28"/>
      <c r="P899" s="28"/>
      <c r="Q899" s="28"/>
      <c r="R899" s="28"/>
      <c r="S899" s="28"/>
      <c r="T899" s="28"/>
      <c r="U899" s="28"/>
      <c r="V899" s="28"/>
      <c r="W899" s="28"/>
      <c r="X899" s="28"/>
      <c r="Y899" s="28"/>
      <c r="Z899" s="28"/>
    </row>
    <row r="900" spans="1:26" ht="14">
      <c r="A900" s="28"/>
      <c r="B900" s="28"/>
      <c r="C900" s="5"/>
      <c r="D900" s="28"/>
      <c r="E900" s="28"/>
      <c r="F900" s="28"/>
      <c r="G900" s="28"/>
      <c r="H900" s="28"/>
      <c r="I900" s="20"/>
      <c r="J900" s="28"/>
      <c r="K900" s="28"/>
      <c r="L900" s="28"/>
      <c r="M900" s="28"/>
      <c r="N900" s="28"/>
      <c r="O900" s="28"/>
      <c r="P900" s="28"/>
      <c r="Q900" s="28"/>
      <c r="R900" s="28"/>
      <c r="S900" s="28"/>
      <c r="T900" s="28"/>
      <c r="U900" s="28"/>
      <c r="V900" s="28"/>
      <c r="W900" s="28"/>
      <c r="X900" s="28"/>
      <c r="Y900" s="28"/>
      <c r="Z900" s="28"/>
    </row>
    <row r="901" spans="1:26" ht="14">
      <c r="A901" s="28"/>
      <c r="B901" s="28"/>
      <c r="C901" s="5"/>
      <c r="D901" s="28"/>
      <c r="E901" s="28"/>
      <c r="F901" s="28"/>
      <c r="G901" s="28"/>
      <c r="H901" s="28"/>
      <c r="I901" s="20"/>
      <c r="J901" s="28"/>
      <c r="K901" s="28"/>
      <c r="L901" s="28"/>
      <c r="M901" s="28"/>
      <c r="N901" s="28"/>
      <c r="O901" s="28"/>
      <c r="P901" s="28"/>
      <c r="Q901" s="28"/>
      <c r="R901" s="28"/>
      <c r="S901" s="28"/>
      <c r="T901" s="28"/>
      <c r="U901" s="28"/>
      <c r="V901" s="28"/>
      <c r="W901" s="28"/>
      <c r="X901" s="28"/>
      <c r="Y901" s="28"/>
      <c r="Z901" s="28"/>
    </row>
    <row r="902" spans="1:26" ht="14">
      <c r="A902" s="28"/>
      <c r="B902" s="28"/>
      <c r="C902" s="5"/>
      <c r="D902" s="28"/>
      <c r="E902" s="28"/>
      <c r="F902" s="28"/>
      <c r="G902" s="28"/>
      <c r="H902" s="28"/>
      <c r="I902" s="20"/>
      <c r="J902" s="28"/>
      <c r="K902" s="28"/>
      <c r="L902" s="28"/>
      <c r="M902" s="28"/>
      <c r="N902" s="28"/>
      <c r="O902" s="28"/>
      <c r="P902" s="28"/>
      <c r="Q902" s="28"/>
      <c r="R902" s="28"/>
      <c r="S902" s="28"/>
      <c r="T902" s="28"/>
      <c r="U902" s="28"/>
      <c r="V902" s="28"/>
      <c r="W902" s="28"/>
      <c r="X902" s="28"/>
      <c r="Y902" s="28"/>
      <c r="Z902" s="28"/>
    </row>
    <row r="903" spans="1:26" ht="14">
      <c r="A903" s="28"/>
      <c r="B903" s="28"/>
      <c r="C903" s="5"/>
      <c r="D903" s="28"/>
      <c r="E903" s="28"/>
      <c r="F903" s="28"/>
      <c r="G903" s="28"/>
      <c r="H903" s="28"/>
      <c r="I903" s="20"/>
      <c r="J903" s="28"/>
      <c r="K903" s="28"/>
      <c r="L903" s="28"/>
      <c r="M903" s="28"/>
      <c r="N903" s="28"/>
      <c r="O903" s="28"/>
      <c r="P903" s="28"/>
      <c r="Q903" s="28"/>
      <c r="R903" s="28"/>
      <c r="S903" s="28"/>
      <c r="T903" s="28"/>
      <c r="U903" s="28"/>
      <c r="V903" s="28"/>
      <c r="W903" s="28"/>
      <c r="X903" s="28"/>
      <c r="Y903" s="28"/>
      <c r="Z903" s="28"/>
    </row>
    <row r="904" spans="1:26" ht="14">
      <c r="A904" s="28"/>
      <c r="B904" s="28"/>
      <c r="C904" s="5"/>
      <c r="D904" s="28"/>
      <c r="E904" s="28"/>
      <c r="F904" s="28"/>
      <c r="G904" s="28"/>
      <c r="H904" s="28"/>
      <c r="I904" s="20"/>
      <c r="J904" s="28"/>
      <c r="K904" s="28"/>
      <c r="L904" s="28"/>
      <c r="M904" s="28"/>
      <c r="N904" s="28"/>
      <c r="O904" s="28"/>
      <c r="P904" s="28"/>
      <c r="Q904" s="28"/>
      <c r="R904" s="28"/>
      <c r="S904" s="28"/>
      <c r="T904" s="28"/>
      <c r="U904" s="28"/>
      <c r="V904" s="28"/>
      <c r="W904" s="28"/>
      <c r="X904" s="28"/>
      <c r="Y904" s="28"/>
      <c r="Z904" s="28"/>
    </row>
    <row r="905" spans="1:26" ht="14">
      <c r="A905" s="28"/>
      <c r="B905" s="28"/>
      <c r="C905" s="5"/>
      <c r="D905" s="28"/>
      <c r="E905" s="28"/>
      <c r="F905" s="28"/>
      <c r="G905" s="28"/>
      <c r="H905" s="28"/>
      <c r="I905" s="20"/>
      <c r="J905" s="28"/>
      <c r="K905" s="28"/>
      <c r="L905" s="28"/>
      <c r="M905" s="28"/>
      <c r="N905" s="28"/>
      <c r="O905" s="28"/>
      <c r="P905" s="28"/>
      <c r="Q905" s="28"/>
      <c r="R905" s="28"/>
      <c r="S905" s="28"/>
      <c r="T905" s="28"/>
      <c r="U905" s="28"/>
      <c r="V905" s="28"/>
      <c r="W905" s="28"/>
      <c r="X905" s="28"/>
      <c r="Y905" s="28"/>
      <c r="Z905" s="28"/>
    </row>
    <row r="906" spans="1:26" ht="14">
      <c r="A906" s="28"/>
      <c r="B906" s="28"/>
      <c r="C906" s="5"/>
      <c r="D906" s="28"/>
      <c r="E906" s="28"/>
      <c r="F906" s="28"/>
      <c r="G906" s="28"/>
      <c r="H906" s="28"/>
      <c r="I906" s="20"/>
      <c r="J906" s="28"/>
      <c r="K906" s="28"/>
      <c r="L906" s="28"/>
      <c r="M906" s="28"/>
      <c r="N906" s="28"/>
      <c r="O906" s="28"/>
      <c r="P906" s="28"/>
      <c r="Q906" s="28"/>
      <c r="R906" s="28"/>
      <c r="S906" s="28"/>
      <c r="T906" s="28"/>
      <c r="U906" s="28"/>
      <c r="V906" s="28"/>
      <c r="W906" s="28"/>
      <c r="X906" s="28"/>
      <c r="Y906" s="28"/>
      <c r="Z906" s="28"/>
    </row>
    <row r="907" spans="1:26" ht="14">
      <c r="A907" s="28"/>
      <c r="B907" s="28"/>
      <c r="C907" s="5"/>
      <c r="D907" s="28"/>
      <c r="E907" s="28"/>
      <c r="F907" s="28"/>
      <c r="G907" s="28"/>
      <c r="H907" s="28"/>
      <c r="I907" s="20"/>
      <c r="J907" s="28"/>
      <c r="K907" s="28"/>
      <c r="L907" s="28"/>
      <c r="M907" s="28"/>
      <c r="N907" s="28"/>
      <c r="O907" s="28"/>
      <c r="P907" s="28"/>
      <c r="Q907" s="28"/>
      <c r="R907" s="28"/>
      <c r="S907" s="28"/>
      <c r="T907" s="28"/>
      <c r="U907" s="28"/>
      <c r="V907" s="28"/>
      <c r="W907" s="28"/>
      <c r="X907" s="28"/>
      <c r="Y907" s="28"/>
      <c r="Z907" s="28"/>
    </row>
    <row r="908" spans="1:26" ht="14">
      <c r="A908" s="28"/>
      <c r="B908" s="28"/>
      <c r="C908" s="5"/>
      <c r="D908" s="28"/>
      <c r="E908" s="28"/>
      <c r="F908" s="28"/>
      <c r="G908" s="28"/>
      <c r="H908" s="28"/>
      <c r="I908" s="20"/>
      <c r="J908" s="28"/>
      <c r="K908" s="28"/>
      <c r="L908" s="28"/>
      <c r="M908" s="28"/>
      <c r="N908" s="28"/>
      <c r="O908" s="28"/>
      <c r="P908" s="28"/>
      <c r="Q908" s="28"/>
      <c r="R908" s="28"/>
      <c r="S908" s="28"/>
      <c r="T908" s="28"/>
      <c r="U908" s="28"/>
      <c r="V908" s="28"/>
      <c r="W908" s="28"/>
      <c r="X908" s="28"/>
      <c r="Y908" s="28"/>
      <c r="Z908" s="28"/>
    </row>
    <row r="909" spans="1:26" ht="14">
      <c r="A909" s="28"/>
      <c r="B909" s="28"/>
      <c r="C909" s="5"/>
      <c r="D909" s="28"/>
      <c r="E909" s="28"/>
      <c r="F909" s="28"/>
      <c r="G909" s="28"/>
      <c r="H909" s="28"/>
      <c r="I909" s="20"/>
      <c r="J909" s="28"/>
      <c r="K909" s="28"/>
      <c r="L909" s="28"/>
      <c r="M909" s="28"/>
      <c r="N909" s="28"/>
      <c r="O909" s="28"/>
      <c r="P909" s="28"/>
      <c r="Q909" s="28"/>
      <c r="R909" s="28"/>
      <c r="S909" s="28"/>
      <c r="T909" s="28"/>
      <c r="U909" s="28"/>
      <c r="V909" s="28"/>
      <c r="W909" s="28"/>
      <c r="X909" s="28"/>
      <c r="Y909" s="28"/>
      <c r="Z909" s="28"/>
    </row>
    <row r="910" spans="1:26" ht="14">
      <c r="A910" s="28"/>
      <c r="B910" s="28"/>
      <c r="C910" s="5"/>
      <c r="D910" s="28"/>
      <c r="E910" s="28"/>
      <c r="F910" s="28"/>
      <c r="G910" s="28"/>
      <c r="H910" s="28"/>
      <c r="I910" s="20"/>
      <c r="J910" s="28"/>
      <c r="K910" s="28"/>
      <c r="L910" s="28"/>
      <c r="M910" s="28"/>
      <c r="N910" s="28"/>
      <c r="O910" s="28"/>
      <c r="P910" s="28"/>
      <c r="Q910" s="28"/>
      <c r="R910" s="28"/>
      <c r="S910" s="28"/>
      <c r="T910" s="28"/>
      <c r="U910" s="28"/>
      <c r="V910" s="28"/>
      <c r="W910" s="28"/>
      <c r="X910" s="28"/>
      <c r="Y910" s="28"/>
      <c r="Z910" s="28"/>
    </row>
    <row r="911" spans="1:26" ht="14">
      <c r="A911" s="28"/>
      <c r="B911" s="28"/>
      <c r="C911" s="5"/>
      <c r="D911" s="28"/>
      <c r="E911" s="28"/>
      <c r="F911" s="28"/>
      <c r="G911" s="28"/>
      <c r="H911" s="28"/>
      <c r="I911" s="20"/>
      <c r="J911" s="28"/>
      <c r="K911" s="28"/>
      <c r="L911" s="28"/>
      <c r="M911" s="28"/>
      <c r="N911" s="28"/>
      <c r="O911" s="28"/>
      <c r="P911" s="28"/>
      <c r="Q911" s="28"/>
      <c r="R911" s="28"/>
      <c r="S911" s="28"/>
      <c r="T911" s="28"/>
      <c r="U911" s="28"/>
      <c r="V911" s="28"/>
      <c r="W911" s="28"/>
      <c r="X911" s="28"/>
      <c r="Y911" s="28"/>
      <c r="Z911" s="28"/>
    </row>
    <row r="912" spans="1:26" ht="14">
      <c r="A912" s="28"/>
      <c r="B912" s="28"/>
      <c r="C912" s="5"/>
      <c r="D912" s="28"/>
      <c r="E912" s="28"/>
      <c r="F912" s="28"/>
      <c r="G912" s="28"/>
      <c r="H912" s="28"/>
      <c r="I912" s="20"/>
      <c r="J912" s="28"/>
      <c r="K912" s="28"/>
      <c r="L912" s="28"/>
      <c r="M912" s="28"/>
      <c r="N912" s="28"/>
      <c r="O912" s="28"/>
      <c r="P912" s="28"/>
      <c r="Q912" s="28"/>
      <c r="R912" s="28"/>
      <c r="S912" s="28"/>
      <c r="T912" s="28"/>
      <c r="U912" s="28"/>
      <c r="V912" s="28"/>
      <c r="W912" s="28"/>
      <c r="X912" s="28"/>
      <c r="Y912" s="28"/>
      <c r="Z912" s="28"/>
    </row>
    <row r="913" spans="1:26" ht="14">
      <c r="A913" s="28"/>
      <c r="B913" s="28"/>
      <c r="C913" s="5"/>
      <c r="D913" s="28"/>
      <c r="E913" s="28"/>
      <c r="F913" s="28"/>
      <c r="G913" s="28"/>
      <c r="H913" s="28"/>
      <c r="I913" s="20"/>
      <c r="J913" s="28"/>
      <c r="K913" s="28"/>
      <c r="L913" s="28"/>
      <c r="M913" s="28"/>
      <c r="N913" s="28"/>
      <c r="O913" s="28"/>
      <c r="P913" s="28"/>
      <c r="Q913" s="28"/>
      <c r="R913" s="28"/>
      <c r="S913" s="28"/>
      <c r="T913" s="28"/>
      <c r="U913" s="28"/>
      <c r="V913" s="28"/>
      <c r="W913" s="28"/>
      <c r="X913" s="28"/>
      <c r="Y913" s="28"/>
      <c r="Z913" s="28"/>
    </row>
    <row r="914" spans="1:26" ht="14">
      <c r="A914" s="28"/>
      <c r="B914" s="28"/>
      <c r="C914" s="5"/>
      <c r="D914" s="28"/>
      <c r="E914" s="28"/>
      <c r="F914" s="28"/>
      <c r="G914" s="28"/>
      <c r="H914" s="28"/>
      <c r="I914" s="20"/>
      <c r="J914" s="28"/>
      <c r="K914" s="28"/>
      <c r="L914" s="28"/>
      <c r="M914" s="28"/>
      <c r="N914" s="28"/>
      <c r="O914" s="28"/>
      <c r="P914" s="28"/>
      <c r="Q914" s="28"/>
      <c r="R914" s="28"/>
      <c r="S914" s="28"/>
      <c r="T914" s="28"/>
      <c r="U914" s="28"/>
      <c r="V914" s="28"/>
      <c r="W914" s="28"/>
      <c r="X914" s="28"/>
      <c r="Y914" s="28"/>
      <c r="Z914" s="28"/>
    </row>
    <row r="915" spans="1:26" ht="14">
      <c r="A915" s="28"/>
      <c r="B915" s="28"/>
      <c r="C915" s="5"/>
      <c r="D915" s="28"/>
      <c r="E915" s="28"/>
      <c r="F915" s="28"/>
      <c r="G915" s="28"/>
      <c r="H915" s="28"/>
      <c r="I915" s="20"/>
      <c r="J915" s="28"/>
      <c r="K915" s="28"/>
      <c r="L915" s="28"/>
      <c r="M915" s="28"/>
      <c r="N915" s="28"/>
      <c r="O915" s="28"/>
      <c r="P915" s="28"/>
      <c r="Q915" s="28"/>
      <c r="R915" s="28"/>
      <c r="S915" s="28"/>
      <c r="T915" s="28"/>
      <c r="U915" s="28"/>
      <c r="V915" s="28"/>
      <c r="W915" s="28"/>
      <c r="X915" s="28"/>
      <c r="Y915" s="28"/>
      <c r="Z915" s="28"/>
    </row>
    <row r="916" spans="1:26" ht="14">
      <c r="A916" s="28"/>
      <c r="B916" s="28"/>
      <c r="C916" s="5"/>
      <c r="D916" s="28"/>
      <c r="E916" s="28"/>
      <c r="F916" s="28"/>
      <c r="G916" s="28"/>
      <c r="H916" s="28"/>
      <c r="I916" s="20"/>
      <c r="J916" s="28"/>
      <c r="K916" s="28"/>
      <c r="L916" s="28"/>
      <c r="M916" s="28"/>
      <c r="N916" s="28"/>
      <c r="O916" s="28"/>
      <c r="P916" s="28"/>
      <c r="Q916" s="28"/>
      <c r="R916" s="28"/>
      <c r="S916" s="28"/>
      <c r="T916" s="28"/>
      <c r="U916" s="28"/>
      <c r="V916" s="28"/>
      <c r="W916" s="28"/>
      <c r="X916" s="28"/>
      <c r="Y916" s="28"/>
      <c r="Z916" s="28"/>
    </row>
    <row r="917" spans="1:26" ht="14">
      <c r="A917" s="28"/>
      <c r="B917" s="28"/>
      <c r="C917" s="5"/>
      <c r="D917" s="28"/>
      <c r="E917" s="28"/>
      <c r="F917" s="28"/>
      <c r="G917" s="28"/>
      <c r="H917" s="28"/>
      <c r="I917" s="20"/>
      <c r="J917" s="28"/>
      <c r="K917" s="28"/>
      <c r="L917" s="28"/>
      <c r="M917" s="28"/>
      <c r="N917" s="28"/>
      <c r="O917" s="28"/>
      <c r="P917" s="28"/>
      <c r="Q917" s="28"/>
      <c r="R917" s="28"/>
      <c r="S917" s="28"/>
      <c r="T917" s="28"/>
      <c r="U917" s="28"/>
      <c r="V917" s="28"/>
      <c r="W917" s="28"/>
      <c r="X917" s="28"/>
      <c r="Y917" s="28"/>
      <c r="Z917" s="28"/>
    </row>
    <row r="918" spans="1:26" ht="14">
      <c r="A918" s="28"/>
      <c r="B918" s="28"/>
      <c r="C918" s="5"/>
      <c r="D918" s="28"/>
      <c r="E918" s="28"/>
      <c r="F918" s="28"/>
      <c r="G918" s="28"/>
      <c r="H918" s="28"/>
      <c r="I918" s="20"/>
      <c r="J918" s="28"/>
      <c r="K918" s="28"/>
      <c r="L918" s="28"/>
      <c r="M918" s="28"/>
      <c r="N918" s="28"/>
      <c r="O918" s="28"/>
      <c r="P918" s="28"/>
      <c r="Q918" s="28"/>
      <c r="R918" s="28"/>
      <c r="S918" s="28"/>
      <c r="T918" s="28"/>
      <c r="U918" s="28"/>
      <c r="V918" s="28"/>
      <c r="W918" s="28"/>
      <c r="X918" s="28"/>
      <c r="Y918" s="28"/>
      <c r="Z918" s="28"/>
    </row>
    <row r="919" spans="1:26" ht="14">
      <c r="A919" s="28"/>
      <c r="B919" s="28"/>
      <c r="C919" s="5"/>
      <c r="D919" s="28"/>
      <c r="E919" s="28"/>
      <c r="F919" s="28"/>
      <c r="G919" s="28"/>
      <c r="H919" s="28"/>
      <c r="I919" s="20"/>
      <c r="J919" s="28"/>
      <c r="K919" s="28"/>
      <c r="L919" s="28"/>
      <c r="M919" s="28"/>
      <c r="N919" s="28"/>
      <c r="O919" s="28"/>
      <c r="P919" s="28"/>
      <c r="Q919" s="28"/>
      <c r="R919" s="28"/>
      <c r="S919" s="28"/>
      <c r="T919" s="28"/>
      <c r="U919" s="28"/>
      <c r="V919" s="28"/>
      <c r="W919" s="28"/>
      <c r="X919" s="28"/>
      <c r="Y919" s="28"/>
      <c r="Z919" s="28"/>
    </row>
    <row r="920" spans="1:26" ht="14">
      <c r="A920" s="28"/>
      <c r="B920" s="28"/>
      <c r="C920" s="5"/>
      <c r="D920" s="28"/>
      <c r="E920" s="28"/>
      <c r="F920" s="28"/>
      <c r="G920" s="28"/>
      <c r="H920" s="28"/>
      <c r="I920" s="20"/>
      <c r="J920" s="28"/>
      <c r="K920" s="28"/>
      <c r="L920" s="28"/>
      <c r="M920" s="28"/>
      <c r="N920" s="28"/>
      <c r="O920" s="28"/>
      <c r="P920" s="28"/>
      <c r="Q920" s="28"/>
      <c r="R920" s="28"/>
      <c r="S920" s="28"/>
      <c r="T920" s="28"/>
      <c r="U920" s="28"/>
      <c r="V920" s="28"/>
      <c r="W920" s="28"/>
      <c r="X920" s="28"/>
      <c r="Y920" s="28"/>
      <c r="Z920" s="28"/>
    </row>
    <row r="921" spans="1:26" ht="14">
      <c r="A921" s="28"/>
      <c r="B921" s="28"/>
      <c r="C921" s="5"/>
      <c r="D921" s="28"/>
      <c r="E921" s="28"/>
      <c r="F921" s="28"/>
      <c r="G921" s="28"/>
      <c r="H921" s="28"/>
      <c r="I921" s="20"/>
      <c r="J921" s="28"/>
      <c r="K921" s="28"/>
      <c r="L921" s="28"/>
      <c r="M921" s="28"/>
      <c r="N921" s="28"/>
      <c r="O921" s="28"/>
      <c r="P921" s="28"/>
      <c r="Q921" s="28"/>
      <c r="R921" s="28"/>
      <c r="S921" s="28"/>
      <c r="T921" s="28"/>
      <c r="U921" s="28"/>
      <c r="V921" s="28"/>
      <c r="W921" s="28"/>
      <c r="X921" s="28"/>
      <c r="Y921" s="28"/>
      <c r="Z921" s="28"/>
    </row>
    <row r="922" spans="1:26" ht="14">
      <c r="A922" s="28"/>
      <c r="B922" s="28"/>
      <c r="C922" s="5"/>
      <c r="D922" s="28"/>
      <c r="E922" s="28"/>
      <c r="F922" s="28"/>
      <c r="G922" s="28"/>
      <c r="H922" s="28"/>
      <c r="I922" s="20"/>
      <c r="J922" s="28"/>
      <c r="K922" s="28"/>
      <c r="L922" s="28"/>
      <c r="M922" s="28"/>
      <c r="N922" s="28"/>
      <c r="O922" s="28"/>
      <c r="P922" s="28"/>
      <c r="Q922" s="28"/>
      <c r="R922" s="28"/>
      <c r="S922" s="28"/>
      <c r="T922" s="28"/>
      <c r="U922" s="28"/>
      <c r="V922" s="28"/>
      <c r="W922" s="28"/>
      <c r="X922" s="28"/>
      <c r="Y922" s="28"/>
      <c r="Z922" s="28"/>
    </row>
    <row r="923" spans="1:26" ht="14">
      <c r="A923" s="28"/>
      <c r="B923" s="28"/>
      <c r="C923" s="5"/>
      <c r="D923" s="28"/>
      <c r="E923" s="28"/>
      <c r="F923" s="28"/>
      <c r="G923" s="28"/>
      <c r="H923" s="28"/>
      <c r="I923" s="20"/>
      <c r="J923" s="28"/>
      <c r="K923" s="28"/>
      <c r="L923" s="28"/>
      <c r="M923" s="28"/>
      <c r="N923" s="28"/>
      <c r="O923" s="28"/>
      <c r="P923" s="28"/>
      <c r="Q923" s="28"/>
      <c r="R923" s="28"/>
      <c r="S923" s="28"/>
      <c r="T923" s="28"/>
      <c r="U923" s="28"/>
      <c r="V923" s="28"/>
      <c r="W923" s="28"/>
      <c r="X923" s="28"/>
      <c r="Y923" s="28"/>
      <c r="Z923" s="28"/>
    </row>
    <row r="924" spans="1:26" ht="14">
      <c r="A924" s="28"/>
      <c r="B924" s="28"/>
      <c r="C924" s="5"/>
      <c r="D924" s="28"/>
      <c r="E924" s="28"/>
      <c r="F924" s="28"/>
      <c r="G924" s="28"/>
      <c r="H924" s="28"/>
      <c r="I924" s="20"/>
      <c r="J924" s="28"/>
      <c r="K924" s="28"/>
      <c r="L924" s="28"/>
      <c r="M924" s="28"/>
      <c r="N924" s="28"/>
      <c r="O924" s="28"/>
      <c r="P924" s="28"/>
      <c r="Q924" s="28"/>
      <c r="R924" s="28"/>
      <c r="S924" s="28"/>
      <c r="T924" s="28"/>
      <c r="U924" s="28"/>
      <c r="V924" s="28"/>
      <c r="W924" s="28"/>
      <c r="X924" s="28"/>
      <c r="Y924" s="28"/>
      <c r="Z924" s="28"/>
    </row>
    <row r="925" spans="1:26" ht="14">
      <c r="A925" s="28"/>
      <c r="B925" s="28"/>
      <c r="C925" s="5"/>
      <c r="D925" s="28"/>
      <c r="E925" s="28"/>
      <c r="F925" s="28"/>
      <c r="G925" s="28"/>
      <c r="H925" s="28"/>
      <c r="I925" s="20"/>
      <c r="J925" s="28"/>
      <c r="K925" s="28"/>
      <c r="L925" s="28"/>
      <c r="M925" s="28"/>
      <c r="N925" s="28"/>
      <c r="O925" s="28"/>
      <c r="P925" s="28"/>
      <c r="Q925" s="28"/>
      <c r="R925" s="28"/>
      <c r="S925" s="28"/>
      <c r="T925" s="28"/>
      <c r="U925" s="28"/>
      <c r="V925" s="28"/>
      <c r="W925" s="28"/>
      <c r="X925" s="28"/>
      <c r="Y925" s="28"/>
      <c r="Z925" s="28"/>
    </row>
    <row r="926" spans="1:26" ht="14">
      <c r="A926" s="28"/>
      <c r="B926" s="28"/>
      <c r="C926" s="5"/>
      <c r="D926" s="28"/>
      <c r="E926" s="28"/>
      <c r="F926" s="28"/>
      <c r="G926" s="28"/>
      <c r="H926" s="28"/>
      <c r="I926" s="20"/>
      <c r="J926" s="28"/>
      <c r="K926" s="28"/>
      <c r="L926" s="28"/>
      <c r="M926" s="28"/>
      <c r="N926" s="28"/>
      <c r="O926" s="28"/>
      <c r="P926" s="28"/>
      <c r="Q926" s="28"/>
      <c r="R926" s="28"/>
      <c r="S926" s="28"/>
      <c r="T926" s="28"/>
      <c r="U926" s="28"/>
      <c r="V926" s="28"/>
      <c r="W926" s="28"/>
      <c r="X926" s="28"/>
      <c r="Y926" s="28"/>
      <c r="Z926" s="28"/>
    </row>
    <row r="927" spans="1:26" ht="14">
      <c r="A927" s="28"/>
      <c r="B927" s="28"/>
      <c r="C927" s="5"/>
      <c r="D927" s="28"/>
      <c r="E927" s="28"/>
      <c r="F927" s="28"/>
      <c r="G927" s="28"/>
      <c r="H927" s="28"/>
      <c r="I927" s="20"/>
      <c r="J927" s="28"/>
      <c r="K927" s="28"/>
      <c r="L927" s="28"/>
      <c r="M927" s="28"/>
      <c r="N927" s="28"/>
      <c r="O927" s="28"/>
      <c r="P927" s="28"/>
      <c r="Q927" s="28"/>
      <c r="R927" s="28"/>
      <c r="S927" s="28"/>
      <c r="T927" s="28"/>
      <c r="U927" s="28"/>
      <c r="V927" s="28"/>
      <c r="W927" s="28"/>
      <c r="X927" s="28"/>
      <c r="Y927" s="28"/>
      <c r="Z927" s="28"/>
    </row>
    <row r="928" spans="1:26" ht="14">
      <c r="A928" s="28"/>
      <c r="B928" s="28"/>
      <c r="C928" s="5"/>
      <c r="D928" s="28"/>
      <c r="E928" s="28"/>
      <c r="F928" s="28"/>
      <c r="G928" s="28"/>
      <c r="H928" s="28"/>
      <c r="I928" s="20"/>
      <c r="J928" s="28"/>
      <c r="K928" s="28"/>
      <c r="L928" s="28"/>
      <c r="M928" s="28"/>
      <c r="N928" s="28"/>
      <c r="O928" s="28"/>
      <c r="P928" s="28"/>
      <c r="Q928" s="28"/>
      <c r="R928" s="28"/>
      <c r="S928" s="28"/>
      <c r="T928" s="28"/>
      <c r="U928" s="28"/>
      <c r="V928" s="28"/>
      <c r="W928" s="28"/>
      <c r="X928" s="28"/>
      <c r="Y928" s="28"/>
      <c r="Z928" s="28"/>
    </row>
    <row r="929" spans="1:26" ht="14">
      <c r="A929" s="28"/>
      <c r="B929" s="28"/>
      <c r="C929" s="5"/>
      <c r="D929" s="28"/>
      <c r="E929" s="28"/>
      <c r="F929" s="28"/>
      <c r="G929" s="28"/>
      <c r="H929" s="28"/>
      <c r="I929" s="20"/>
      <c r="J929" s="28"/>
      <c r="K929" s="28"/>
      <c r="L929" s="28"/>
      <c r="M929" s="28"/>
      <c r="N929" s="28"/>
      <c r="O929" s="28"/>
      <c r="P929" s="28"/>
      <c r="Q929" s="28"/>
      <c r="R929" s="28"/>
      <c r="S929" s="28"/>
      <c r="T929" s="28"/>
      <c r="U929" s="28"/>
      <c r="V929" s="28"/>
      <c r="W929" s="28"/>
      <c r="X929" s="28"/>
      <c r="Y929" s="28"/>
      <c r="Z929" s="28"/>
    </row>
    <row r="930" spans="1:26" ht="14">
      <c r="A930" s="28"/>
      <c r="B930" s="28"/>
      <c r="C930" s="5"/>
      <c r="D930" s="28"/>
      <c r="E930" s="28"/>
      <c r="F930" s="28"/>
      <c r="G930" s="28"/>
      <c r="H930" s="28"/>
      <c r="I930" s="20"/>
      <c r="J930" s="28"/>
      <c r="K930" s="28"/>
      <c r="L930" s="28"/>
      <c r="M930" s="28"/>
      <c r="N930" s="28"/>
      <c r="O930" s="28"/>
      <c r="P930" s="28"/>
      <c r="Q930" s="28"/>
      <c r="R930" s="28"/>
      <c r="S930" s="28"/>
      <c r="T930" s="28"/>
      <c r="U930" s="28"/>
      <c r="V930" s="28"/>
      <c r="W930" s="28"/>
      <c r="X930" s="28"/>
      <c r="Y930" s="28"/>
      <c r="Z930" s="28"/>
    </row>
    <row r="931" spans="1:26" ht="14">
      <c r="A931" s="28"/>
      <c r="B931" s="28"/>
      <c r="C931" s="5"/>
      <c r="D931" s="28"/>
      <c r="E931" s="28"/>
      <c r="F931" s="28"/>
      <c r="G931" s="28"/>
      <c r="H931" s="28"/>
      <c r="I931" s="20"/>
      <c r="J931" s="28"/>
      <c r="K931" s="28"/>
      <c r="L931" s="28"/>
      <c r="M931" s="28"/>
      <c r="N931" s="28"/>
      <c r="O931" s="28"/>
      <c r="P931" s="28"/>
      <c r="Q931" s="28"/>
      <c r="R931" s="28"/>
      <c r="S931" s="28"/>
      <c r="T931" s="28"/>
      <c r="U931" s="28"/>
      <c r="V931" s="28"/>
      <c r="W931" s="28"/>
      <c r="X931" s="28"/>
      <c r="Y931" s="28"/>
      <c r="Z931" s="28"/>
    </row>
    <row r="932" spans="1:26" ht="14">
      <c r="A932" s="28"/>
      <c r="B932" s="28"/>
      <c r="C932" s="5"/>
      <c r="D932" s="28"/>
      <c r="E932" s="28"/>
      <c r="F932" s="28"/>
      <c r="G932" s="28"/>
      <c r="H932" s="28"/>
      <c r="I932" s="20"/>
      <c r="J932" s="28"/>
      <c r="K932" s="28"/>
      <c r="L932" s="28"/>
      <c r="M932" s="28"/>
      <c r="N932" s="28"/>
      <c r="O932" s="28"/>
      <c r="P932" s="28"/>
      <c r="Q932" s="28"/>
      <c r="R932" s="28"/>
      <c r="S932" s="28"/>
      <c r="T932" s="28"/>
      <c r="U932" s="28"/>
      <c r="V932" s="28"/>
      <c r="W932" s="28"/>
      <c r="X932" s="28"/>
      <c r="Y932" s="28"/>
      <c r="Z932" s="28"/>
    </row>
    <row r="933" spans="1:26" ht="14">
      <c r="A933" s="28"/>
      <c r="B933" s="28"/>
      <c r="C933" s="5"/>
      <c r="D933" s="28"/>
      <c r="E933" s="28"/>
      <c r="F933" s="28"/>
      <c r="G933" s="28"/>
      <c r="H933" s="28"/>
      <c r="I933" s="20"/>
      <c r="J933" s="28"/>
      <c r="K933" s="28"/>
      <c r="L933" s="28"/>
      <c r="M933" s="28"/>
      <c r="N933" s="28"/>
      <c r="O933" s="28"/>
      <c r="P933" s="28"/>
      <c r="Q933" s="28"/>
      <c r="R933" s="28"/>
      <c r="S933" s="28"/>
      <c r="T933" s="28"/>
      <c r="U933" s="28"/>
      <c r="V933" s="28"/>
      <c r="W933" s="28"/>
      <c r="X933" s="28"/>
      <c r="Y933" s="28"/>
      <c r="Z933" s="28"/>
    </row>
    <row r="934" spans="1:26" ht="14">
      <c r="A934" s="28"/>
      <c r="B934" s="28"/>
      <c r="C934" s="5"/>
      <c r="D934" s="28"/>
      <c r="E934" s="28"/>
      <c r="F934" s="28"/>
      <c r="G934" s="28"/>
      <c r="H934" s="28"/>
      <c r="I934" s="20"/>
      <c r="J934" s="28"/>
      <c r="K934" s="28"/>
      <c r="L934" s="28"/>
      <c r="M934" s="28"/>
      <c r="N934" s="28"/>
      <c r="O934" s="28"/>
      <c r="P934" s="28"/>
      <c r="Q934" s="28"/>
      <c r="R934" s="28"/>
      <c r="S934" s="28"/>
      <c r="T934" s="28"/>
      <c r="U934" s="28"/>
      <c r="V934" s="28"/>
      <c r="W934" s="28"/>
      <c r="X934" s="28"/>
      <c r="Y934" s="28"/>
      <c r="Z934" s="28"/>
    </row>
    <row r="935" spans="1:26" ht="14">
      <c r="A935" s="28"/>
      <c r="B935" s="28"/>
      <c r="C935" s="5"/>
      <c r="D935" s="28"/>
      <c r="E935" s="28"/>
      <c r="F935" s="28"/>
      <c r="G935" s="28"/>
      <c r="H935" s="28"/>
      <c r="I935" s="20"/>
      <c r="J935" s="28"/>
      <c r="K935" s="28"/>
      <c r="L935" s="28"/>
      <c r="M935" s="28"/>
      <c r="N935" s="28"/>
      <c r="O935" s="28"/>
      <c r="P935" s="28"/>
      <c r="Q935" s="28"/>
      <c r="R935" s="28"/>
      <c r="S935" s="28"/>
      <c r="T935" s="28"/>
      <c r="U935" s="28"/>
      <c r="V935" s="28"/>
      <c r="W935" s="28"/>
      <c r="X935" s="28"/>
      <c r="Y935" s="28"/>
      <c r="Z935" s="28"/>
    </row>
    <row r="936" spans="1:26" ht="14">
      <c r="A936" s="28"/>
      <c r="B936" s="28"/>
      <c r="C936" s="5"/>
      <c r="D936" s="28"/>
      <c r="E936" s="28"/>
      <c r="F936" s="28"/>
      <c r="G936" s="28"/>
      <c r="H936" s="28"/>
      <c r="I936" s="20"/>
      <c r="J936" s="28"/>
      <c r="K936" s="28"/>
      <c r="L936" s="28"/>
      <c r="M936" s="28"/>
      <c r="N936" s="28"/>
      <c r="O936" s="28"/>
      <c r="P936" s="28"/>
      <c r="Q936" s="28"/>
      <c r="R936" s="28"/>
      <c r="S936" s="28"/>
      <c r="T936" s="28"/>
      <c r="U936" s="28"/>
      <c r="V936" s="28"/>
      <c r="W936" s="28"/>
      <c r="X936" s="28"/>
      <c r="Y936" s="28"/>
      <c r="Z936" s="28"/>
    </row>
    <row r="937" spans="1:26" ht="14">
      <c r="A937" s="28"/>
      <c r="B937" s="28"/>
      <c r="C937" s="5"/>
      <c r="D937" s="28"/>
      <c r="E937" s="28"/>
      <c r="F937" s="28"/>
      <c r="G937" s="28"/>
      <c r="H937" s="28"/>
      <c r="I937" s="20"/>
      <c r="J937" s="28"/>
      <c r="K937" s="28"/>
      <c r="L937" s="28"/>
      <c r="M937" s="28"/>
      <c r="N937" s="28"/>
      <c r="O937" s="28"/>
      <c r="P937" s="28"/>
      <c r="Q937" s="28"/>
      <c r="R937" s="28"/>
      <c r="S937" s="28"/>
      <c r="T937" s="28"/>
      <c r="U937" s="28"/>
      <c r="V937" s="28"/>
      <c r="W937" s="28"/>
      <c r="X937" s="28"/>
      <c r="Y937" s="28"/>
      <c r="Z937" s="28"/>
    </row>
    <row r="938" spans="1:26" ht="14">
      <c r="A938" s="28"/>
      <c r="B938" s="28"/>
      <c r="C938" s="5"/>
      <c r="D938" s="28"/>
      <c r="E938" s="28"/>
      <c r="F938" s="28"/>
      <c r="G938" s="28"/>
      <c r="H938" s="28"/>
      <c r="I938" s="20"/>
      <c r="J938" s="28"/>
      <c r="K938" s="28"/>
      <c r="L938" s="28"/>
      <c r="M938" s="28"/>
      <c r="N938" s="28"/>
      <c r="O938" s="28"/>
      <c r="P938" s="28"/>
      <c r="Q938" s="28"/>
      <c r="R938" s="28"/>
      <c r="S938" s="28"/>
      <c r="T938" s="28"/>
      <c r="U938" s="28"/>
      <c r="V938" s="28"/>
      <c r="W938" s="28"/>
      <c r="X938" s="28"/>
      <c r="Y938" s="28"/>
      <c r="Z938" s="28"/>
    </row>
    <row r="939" spans="1:26" ht="14">
      <c r="A939" s="28"/>
      <c r="B939" s="28"/>
      <c r="C939" s="5"/>
      <c r="D939" s="28"/>
      <c r="E939" s="28"/>
      <c r="F939" s="28"/>
      <c r="G939" s="28"/>
      <c r="H939" s="28"/>
      <c r="I939" s="20"/>
      <c r="J939" s="28"/>
      <c r="K939" s="28"/>
      <c r="L939" s="28"/>
      <c r="M939" s="28"/>
      <c r="N939" s="28"/>
      <c r="O939" s="28"/>
      <c r="P939" s="28"/>
      <c r="Q939" s="28"/>
      <c r="R939" s="28"/>
      <c r="S939" s="28"/>
      <c r="T939" s="28"/>
      <c r="U939" s="28"/>
      <c r="V939" s="28"/>
      <c r="W939" s="28"/>
      <c r="X939" s="28"/>
      <c r="Y939" s="28"/>
      <c r="Z939" s="28"/>
    </row>
    <row r="940" spans="1:26" ht="14">
      <c r="A940" s="28"/>
      <c r="B940" s="28"/>
      <c r="C940" s="5"/>
      <c r="D940" s="28"/>
      <c r="E940" s="28"/>
      <c r="F940" s="28"/>
      <c r="G940" s="28"/>
      <c r="H940" s="28"/>
      <c r="I940" s="20"/>
      <c r="J940" s="28"/>
      <c r="K940" s="28"/>
      <c r="L940" s="28"/>
      <c r="M940" s="28"/>
      <c r="N940" s="28"/>
      <c r="O940" s="28"/>
      <c r="P940" s="28"/>
      <c r="Q940" s="28"/>
      <c r="R940" s="28"/>
      <c r="S940" s="28"/>
      <c r="T940" s="28"/>
      <c r="U940" s="28"/>
      <c r="V940" s="28"/>
      <c r="W940" s="28"/>
      <c r="X940" s="28"/>
      <c r="Y940" s="28"/>
      <c r="Z940" s="28"/>
    </row>
    <row r="941" spans="1:26" ht="14">
      <c r="A941" s="28"/>
      <c r="B941" s="28"/>
      <c r="C941" s="5"/>
      <c r="D941" s="28"/>
      <c r="E941" s="28"/>
      <c r="F941" s="28"/>
      <c r="G941" s="28"/>
      <c r="H941" s="28"/>
      <c r="I941" s="20"/>
      <c r="J941" s="28"/>
      <c r="K941" s="28"/>
      <c r="L941" s="28"/>
      <c r="M941" s="28"/>
      <c r="N941" s="28"/>
      <c r="O941" s="28"/>
      <c r="P941" s="28"/>
      <c r="Q941" s="28"/>
      <c r="R941" s="28"/>
      <c r="S941" s="28"/>
      <c r="T941" s="28"/>
      <c r="U941" s="28"/>
      <c r="V941" s="28"/>
      <c r="W941" s="28"/>
      <c r="X941" s="28"/>
      <c r="Y941" s="28"/>
      <c r="Z941" s="28"/>
    </row>
    <row r="942" spans="1:26" ht="14">
      <c r="A942" s="28"/>
      <c r="B942" s="28"/>
      <c r="C942" s="5"/>
      <c r="D942" s="28"/>
      <c r="E942" s="28"/>
      <c r="F942" s="28"/>
      <c r="G942" s="28"/>
      <c r="H942" s="28"/>
      <c r="I942" s="20"/>
      <c r="J942" s="28"/>
      <c r="K942" s="28"/>
      <c r="L942" s="28"/>
      <c r="M942" s="28"/>
      <c r="N942" s="28"/>
      <c r="O942" s="28"/>
      <c r="P942" s="28"/>
      <c r="Q942" s="28"/>
      <c r="R942" s="28"/>
      <c r="S942" s="28"/>
      <c r="T942" s="28"/>
      <c r="U942" s="28"/>
      <c r="V942" s="28"/>
      <c r="W942" s="28"/>
      <c r="X942" s="28"/>
      <c r="Y942" s="28"/>
      <c r="Z942" s="28"/>
    </row>
    <row r="943" spans="1:26" ht="14">
      <c r="A943" s="28"/>
      <c r="B943" s="28"/>
      <c r="C943" s="5"/>
      <c r="D943" s="28"/>
      <c r="E943" s="28"/>
      <c r="F943" s="28"/>
      <c r="G943" s="28"/>
      <c r="H943" s="28"/>
      <c r="I943" s="20"/>
      <c r="J943" s="28"/>
      <c r="K943" s="28"/>
      <c r="L943" s="28"/>
      <c r="M943" s="28"/>
      <c r="N943" s="28"/>
      <c r="O943" s="28"/>
      <c r="P943" s="28"/>
      <c r="Q943" s="28"/>
      <c r="R943" s="28"/>
      <c r="S943" s="28"/>
      <c r="T943" s="28"/>
      <c r="U943" s="28"/>
      <c r="V943" s="28"/>
      <c r="W943" s="28"/>
      <c r="X943" s="28"/>
      <c r="Y943" s="28"/>
      <c r="Z943" s="28"/>
    </row>
    <row r="944" spans="1:26" ht="14">
      <c r="A944" s="28"/>
      <c r="B944" s="28"/>
      <c r="C944" s="5"/>
      <c r="D944" s="28"/>
      <c r="E944" s="28"/>
      <c r="F944" s="28"/>
      <c r="G944" s="28"/>
      <c r="H944" s="28"/>
      <c r="I944" s="20"/>
      <c r="J944" s="28"/>
      <c r="K944" s="28"/>
      <c r="L944" s="28"/>
      <c r="M944" s="28"/>
      <c r="N944" s="28"/>
      <c r="O944" s="28"/>
      <c r="P944" s="28"/>
      <c r="Q944" s="28"/>
      <c r="R944" s="28"/>
      <c r="S944" s="28"/>
      <c r="T944" s="28"/>
      <c r="U944" s="28"/>
      <c r="V944" s="28"/>
      <c r="W944" s="28"/>
      <c r="X944" s="28"/>
      <c r="Y944" s="28"/>
      <c r="Z944" s="28"/>
    </row>
    <row r="945" spans="1:26" ht="14">
      <c r="A945" s="28"/>
      <c r="B945" s="28"/>
      <c r="C945" s="5"/>
      <c r="D945" s="28"/>
      <c r="E945" s="28"/>
      <c r="F945" s="28"/>
      <c r="G945" s="28"/>
      <c r="H945" s="28"/>
      <c r="I945" s="20"/>
      <c r="J945" s="28"/>
      <c r="K945" s="28"/>
      <c r="L945" s="28"/>
      <c r="M945" s="28"/>
      <c r="N945" s="28"/>
      <c r="O945" s="28"/>
      <c r="P945" s="28"/>
      <c r="Q945" s="28"/>
      <c r="R945" s="28"/>
      <c r="S945" s="28"/>
      <c r="T945" s="28"/>
      <c r="U945" s="28"/>
      <c r="V945" s="28"/>
      <c r="W945" s="28"/>
      <c r="X945" s="28"/>
      <c r="Y945" s="28"/>
      <c r="Z945" s="28"/>
    </row>
    <row r="946" spans="1:26" ht="14">
      <c r="A946" s="28"/>
      <c r="B946" s="28"/>
      <c r="C946" s="5"/>
      <c r="D946" s="28"/>
      <c r="E946" s="28"/>
      <c r="F946" s="28"/>
      <c r="G946" s="28"/>
      <c r="H946" s="28"/>
      <c r="I946" s="20"/>
      <c r="J946" s="28"/>
      <c r="K946" s="28"/>
      <c r="L946" s="28"/>
      <c r="M946" s="28"/>
      <c r="N946" s="28"/>
      <c r="O946" s="28"/>
      <c r="P946" s="28"/>
      <c r="Q946" s="28"/>
      <c r="R946" s="28"/>
      <c r="S946" s="28"/>
      <c r="T946" s="28"/>
      <c r="U946" s="28"/>
      <c r="V946" s="28"/>
      <c r="W946" s="28"/>
      <c r="X946" s="28"/>
      <c r="Y946" s="28"/>
      <c r="Z946" s="28"/>
    </row>
    <row r="947" spans="1:26" ht="14">
      <c r="A947" s="28"/>
      <c r="B947" s="28"/>
      <c r="C947" s="5"/>
      <c r="D947" s="28"/>
      <c r="E947" s="28"/>
      <c r="F947" s="28"/>
      <c r="G947" s="28"/>
      <c r="H947" s="28"/>
      <c r="I947" s="20"/>
      <c r="J947" s="28"/>
      <c r="K947" s="28"/>
      <c r="L947" s="28"/>
      <c r="M947" s="28"/>
      <c r="N947" s="28"/>
      <c r="O947" s="28"/>
      <c r="P947" s="28"/>
      <c r="Q947" s="28"/>
      <c r="R947" s="28"/>
      <c r="S947" s="28"/>
      <c r="T947" s="28"/>
      <c r="U947" s="28"/>
      <c r="V947" s="28"/>
      <c r="W947" s="28"/>
      <c r="X947" s="28"/>
      <c r="Y947" s="28"/>
      <c r="Z947" s="28"/>
    </row>
    <row r="948" spans="1:26" ht="14">
      <c r="A948" s="28"/>
      <c r="B948" s="28"/>
      <c r="C948" s="5"/>
      <c r="D948" s="28"/>
      <c r="E948" s="28"/>
      <c r="F948" s="28"/>
      <c r="G948" s="28"/>
      <c r="H948" s="28"/>
      <c r="I948" s="20"/>
      <c r="J948" s="28"/>
      <c r="K948" s="28"/>
      <c r="L948" s="28"/>
      <c r="M948" s="28"/>
      <c r="N948" s="28"/>
      <c r="O948" s="28"/>
      <c r="P948" s="28"/>
      <c r="Q948" s="28"/>
      <c r="R948" s="28"/>
      <c r="S948" s="28"/>
      <c r="T948" s="28"/>
      <c r="U948" s="28"/>
      <c r="V948" s="28"/>
      <c r="W948" s="28"/>
      <c r="X948" s="28"/>
      <c r="Y948" s="28"/>
      <c r="Z948" s="28"/>
    </row>
    <row r="949" spans="1:26" ht="14">
      <c r="A949" s="28"/>
      <c r="B949" s="28"/>
      <c r="C949" s="5"/>
      <c r="D949" s="28"/>
      <c r="E949" s="28"/>
      <c r="F949" s="28"/>
      <c r="G949" s="28"/>
      <c r="H949" s="28"/>
      <c r="I949" s="20"/>
      <c r="J949" s="28"/>
      <c r="K949" s="28"/>
      <c r="L949" s="28"/>
      <c r="M949" s="28"/>
      <c r="N949" s="28"/>
      <c r="O949" s="28"/>
      <c r="P949" s="28"/>
      <c r="Q949" s="28"/>
      <c r="R949" s="28"/>
      <c r="S949" s="28"/>
      <c r="T949" s="28"/>
      <c r="U949" s="28"/>
      <c r="V949" s="28"/>
      <c r="W949" s="28"/>
      <c r="X949" s="28"/>
      <c r="Y949" s="28"/>
      <c r="Z949" s="28"/>
    </row>
    <row r="950" spans="1:26" ht="14">
      <c r="A950" s="28"/>
      <c r="B950" s="28"/>
      <c r="C950" s="5"/>
      <c r="D950" s="28"/>
      <c r="E950" s="28"/>
      <c r="F950" s="28"/>
      <c r="G950" s="28"/>
      <c r="H950" s="28"/>
      <c r="I950" s="20"/>
      <c r="J950" s="28"/>
      <c r="K950" s="28"/>
      <c r="L950" s="28"/>
      <c r="M950" s="28"/>
      <c r="N950" s="28"/>
      <c r="O950" s="28"/>
      <c r="P950" s="28"/>
      <c r="Q950" s="28"/>
      <c r="R950" s="28"/>
      <c r="S950" s="28"/>
      <c r="T950" s="28"/>
      <c r="U950" s="28"/>
      <c r="V950" s="28"/>
      <c r="W950" s="28"/>
      <c r="X950" s="28"/>
      <c r="Y950" s="28"/>
      <c r="Z950" s="28"/>
    </row>
    <row r="951" spans="1:26" ht="14">
      <c r="A951" s="28"/>
      <c r="B951" s="28"/>
      <c r="C951" s="5"/>
      <c r="D951" s="28"/>
      <c r="E951" s="28"/>
      <c r="F951" s="28"/>
      <c r="G951" s="28"/>
      <c r="H951" s="28"/>
      <c r="I951" s="20"/>
      <c r="J951" s="28"/>
      <c r="K951" s="28"/>
      <c r="L951" s="28"/>
      <c r="M951" s="28"/>
      <c r="N951" s="28"/>
      <c r="O951" s="28"/>
      <c r="P951" s="28"/>
      <c r="Q951" s="28"/>
      <c r="R951" s="28"/>
      <c r="S951" s="28"/>
      <c r="T951" s="28"/>
      <c r="U951" s="28"/>
      <c r="V951" s="28"/>
      <c r="W951" s="28"/>
      <c r="X951" s="28"/>
      <c r="Y951" s="28"/>
      <c r="Z951" s="28"/>
    </row>
    <row r="952" spans="1:26" ht="14">
      <c r="A952" s="28"/>
      <c r="B952" s="28"/>
      <c r="C952" s="5"/>
      <c r="D952" s="28"/>
      <c r="E952" s="28"/>
      <c r="F952" s="28"/>
      <c r="G952" s="28"/>
      <c r="H952" s="28"/>
      <c r="I952" s="20"/>
      <c r="J952" s="28"/>
      <c r="K952" s="28"/>
      <c r="L952" s="28"/>
      <c r="M952" s="28"/>
      <c r="N952" s="28"/>
      <c r="O952" s="28"/>
      <c r="P952" s="28"/>
      <c r="Q952" s="28"/>
      <c r="R952" s="28"/>
      <c r="S952" s="28"/>
      <c r="T952" s="28"/>
      <c r="U952" s="28"/>
      <c r="V952" s="28"/>
      <c r="W952" s="28"/>
      <c r="X952" s="28"/>
      <c r="Y952" s="28"/>
      <c r="Z952" s="28"/>
    </row>
    <row r="953" spans="1:26" ht="14">
      <c r="A953" s="28"/>
      <c r="B953" s="28"/>
      <c r="C953" s="5"/>
      <c r="D953" s="28"/>
      <c r="E953" s="28"/>
      <c r="F953" s="28"/>
      <c r="G953" s="28"/>
      <c r="H953" s="28"/>
      <c r="I953" s="20"/>
      <c r="J953" s="28"/>
      <c r="K953" s="28"/>
      <c r="L953" s="28"/>
      <c r="M953" s="28"/>
      <c r="N953" s="28"/>
      <c r="O953" s="28"/>
      <c r="P953" s="28"/>
      <c r="Q953" s="28"/>
      <c r="R953" s="28"/>
      <c r="S953" s="28"/>
      <c r="T953" s="28"/>
      <c r="U953" s="28"/>
      <c r="V953" s="28"/>
      <c r="W953" s="28"/>
      <c r="X953" s="28"/>
      <c r="Y953" s="28"/>
      <c r="Z953" s="28"/>
    </row>
    <row r="954" spans="1:26" ht="14">
      <c r="A954" s="28"/>
      <c r="B954" s="28"/>
      <c r="C954" s="5"/>
      <c r="D954" s="28"/>
      <c r="E954" s="28"/>
      <c r="F954" s="28"/>
      <c r="G954" s="28"/>
      <c r="H954" s="28"/>
      <c r="I954" s="20"/>
      <c r="J954" s="28"/>
      <c r="K954" s="28"/>
      <c r="L954" s="28"/>
      <c r="M954" s="28"/>
      <c r="N954" s="28"/>
      <c r="O954" s="28"/>
      <c r="P954" s="28"/>
      <c r="Q954" s="28"/>
      <c r="R954" s="28"/>
      <c r="S954" s="28"/>
      <c r="T954" s="28"/>
      <c r="U954" s="28"/>
      <c r="V954" s="28"/>
      <c r="W954" s="28"/>
      <c r="X954" s="28"/>
      <c r="Y954" s="28"/>
      <c r="Z954" s="28"/>
    </row>
    <row r="955" spans="1:26" ht="14">
      <c r="A955" s="28"/>
      <c r="B955" s="28"/>
      <c r="C955" s="5"/>
      <c r="D955" s="28"/>
      <c r="E955" s="28"/>
      <c r="F955" s="28"/>
      <c r="G955" s="28"/>
      <c r="H955" s="28"/>
      <c r="I955" s="20"/>
      <c r="J955" s="28"/>
      <c r="K955" s="28"/>
      <c r="L955" s="28"/>
      <c r="M955" s="28"/>
      <c r="N955" s="28"/>
      <c r="O955" s="28"/>
      <c r="P955" s="28"/>
      <c r="Q955" s="28"/>
      <c r="R955" s="28"/>
      <c r="S955" s="28"/>
      <c r="T955" s="28"/>
      <c r="U955" s="28"/>
      <c r="V955" s="28"/>
      <c r="W955" s="28"/>
      <c r="X955" s="28"/>
      <c r="Y955" s="28"/>
      <c r="Z955" s="28"/>
    </row>
    <row r="956" spans="1:26" ht="14">
      <c r="A956" s="28"/>
      <c r="B956" s="28"/>
      <c r="C956" s="5"/>
      <c r="D956" s="28"/>
      <c r="E956" s="28"/>
      <c r="F956" s="28"/>
      <c r="G956" s="28"/>
      <c r="H956" s="28"/>
      <c r="I956" s="20"/>
      <c r="J956" s="28"/>
      <c r="K956" s="28"/>
      <c r="L956" s="28"/>
      <c r="M956" s="28"/>
      <c r="N956" s="28"/>
      <c r="O956" s="28"/>
      <c r="P956" s="28"/>
      <c r="Q956" s="28"/>
      <c r="R956" s="28"/>
      <c r="S956" s="28"/>
      <c r="T956" s="28"/>
      <c r="U956" s="28"/>
      <c r="V956" s="28"/>
      <c r="W956" s="28"/>
      <c r="X956" s="28"/>
      <c r="Y956" s="28"/>
      <c r="Z956" s="28"/>
    </row>
    <row r="957" spans="1:26" ht="14">
      <c r="A957" s="28"/>
      <c r="B957" s="28"/>
      <c r="C957" s="5"/>
      <c r="D957" s="28"/>
      <c r="E957" s="28"/>
      <c r="F957" s="28"/>
      <c r="G957" s="28"/>
      <c r="H957" s="28"/>
      <c r="I957" s="20"/>
      <c r="J957" s="28"/>
      <c r="K957" s="28"/>
      <c r="L957" s="28"/>
      <c r="M957" s="28"/>
      <c r="N957" s="28"/>
      <c r="O957" s="28"/>
      <c r="P957" s="28"/>
      <c r="Q957" s="28"/>
      <c r="R957" s="28"/>
      <c r="S957" s="28"/>
      <c r="T957" s="28"/>
      <c r="U957" s="28"/>
      <c r="V957" s="28"/>
      <c r="W957" s="28"/>
      <c r="X957" s="28"/>
      <c r="Y957" s="28"/>
      <c r="Z957" s="28"/>
    </row>
    <row r="958" spans="1:26" ht="14">
      <c r="A958" s="28"/>
      <c r="B958" s="28"/>
      <c r="C958" s="5"/>
      <c r="D958" s="28"/>
      <c r="E958" s="28"/>
      <c r="F958" s="28"/>
      <c r="G958" s="28"/>
      <c r="H958" s="28"/>
      <c r="I958" s="20"/>
      <c r="J958" s="28"/>
      <c r="K958" s="28"/>
      <c r="L958" s="28"/>
      <c r="M958" s="28"/>
      <c r="N958" s="28"/>
      <c r="O958" s="28"/>
      <c r="P958" s="28"/>
      <c r="Q958" s="28"/>
      <c r="R958" s="28"/>
      <c r="S958" s="28"/>
      <c r="T958" s="28"/>
      <c r="U958" s="28"/>
      <c r="V958" s="28"/>
      <c r="W958" s="28"/>
      <c r="X958" s="28"/>
      <c r="Y958" s="28"/>
      <c r="Z958" s="28"/>
    </row>
    <row r="959" spans="1:26" ht="14">
      <c r="A959" s="28"/>
      <c r="B959" s="28"/>
      <c r="C959" s="5"/>
      <c r="D959" s="28"/>
      <c r="E959" s="28"/>
      <c r="F959" s="28"/>
      <c r="G959" s="28"/>
      <c r="H959" s="28"/>
      <c r="I959" s="20"/>
      <c r="J959" s="28"/>
      <c r="K959" s="28"/>
      <c r="L959" s="28"/>
      <c r="M959" s="28"/>
      <c r="N959" s="28"/>
      <c r="O959" s="28"/>
      <c r="P959" s="28"/>
      <c r="Q959" s="28"/>
      <c r="R959" s="28"/>
      <c r="S959" s="28"/>
      <c r="T959" s="28"/>
      <c r="U959" s="28"/>
      <c r="V959" s="28"/>
      <c r="W959" s="28"/>
      <c r="X959" s="28"/>
      <c r="Y959" s="28"/>
      <c r="Z959" s="28"/>
    </row>
    <row r="960" spans="1:26" ht="14">
      <c r="A960" s="28"/>
      <c r="B960" s="28"/>
      <c r="C960" s="5"/>
      <c r="D960" s="28"/>
      <c r="E960" s="28"/>
      <c r="F960" s="28"/>
      <c r="G960" s="28"/>
      <c r="H960" s="28"/>
      <c r="I960" s="20"/>
      <c r="J960" s="28"/>
      <c r="K960" s="28"/>
      <c r="L960" s="28"/>
      <c r="M960" s="28"/>
      <c r="N960" s="28"/>
      <c r="O960" s="28"/>
      <c r="P960" s="28"/>
      <c r="Q960" s="28"/>
      <c r="R960" s="28"/>
      <c r="S960" s="28"/>
      <c r="T960" s="28"/>
      <c r="U960" s="28"/>
      <c r="V960" s="28"/>
      <c r="W960" s="28"/>
      <c r="X960" s="28"/>
      <c r="Y960" s="28"/>
      <c r="Z960" s="28"/>
    </row>
    <row r="961" spans="1:26" ht="14">
      <c r="A961" s="28"/>
      <c r="B961" s="28"/>
      <c r="C961" s="5"/>
      <c r="D961" s="28"/>
      <c r="E961" s="28"/>
      <c r="F961" s="28"/>
      <c r="G961" s="28"/>
      <c r="H961" s="28"/>
      <c r="I961" s="20"/>
      <c r="J961" s="28"/>
      <c r="K961" s="28"/>
      <c r="L961" s="28"/>
      <c r="M961" s="28"/>
      <c r="N961" s="28"/>
      <c r="O961" s="28"/>
      <c r="P961" s="28"/>
      <c r="Q961" s="28"/>
      <c r="R961" s="28"/>
      <c r="S961" s="28"/>
      <c r="T961" s="28"/>
      <c r="U961" s="28"/>
      <c r="V961" s="28"/>
      <c r="W961" s="28"/>
      <c r="X961" s="28"/>
      <c r="Y961" s="28"/>
      <c r="Z961" s="28"/>
    </row>
    <row r="962" spans="1:26" ht="14">
      <c r="A962" s="28"/>
      <c r="B962" s="28"/>
      <c r="C962" s="5"/>
      <c r="D962" s="28"/>
      <c r="E962" s="28"/>
      <c r="F962" s="28"/>
      <c r="G962" s="28"/>
      <c r="H962" s="28"/>
      <c r="I962" s="20"/>
      <c r="J962" s="28"/>
      <c r="K962" s="28"/>
      <c r="L962" s="28"/>
      <c r="M962" s="28"/>
      <c r="N962" s="28"/>
      <c r="O962" s="28"/>
      <c r="P962" s="28"/>
      <c r="Q962" s="28"/>
      <c r="R962" s="28"/>
      <c r="S962" s="28"/>
      <c r="T962" s="28"/>
      <c r="U962" s="28"/>
      <c r="V962" s="28"/>
      <c r="W962" s="28"/>
      <c r="X962" s="28"/>
      <c r="Y962" s="28"/>
      <c r="Z962" s="28"/>
    </row>
    <row r="963" spans="1:26" ht="14">
      <c r="A963" s="28"/>
      <c r="B963" s="28"/>
      <c r="C963" s="5"/>
      <c r="D963" s="28"/>
      <c r="E963" s="28"/>
      <c r="F963" s="28"/>
      <c r="G963" s="28"/>
      <c r="H963" s="28"/>
      <c r="I963" s="20"/>
      <c r="J963" s="28"/>
      <c r="K963" s="28"/>
      <c r="L963" s="28"/>
      <c r="M963" s="28"/>
      <c r="N963" s="28"/>
      <c r="O963" s="28"/>
      <c r="P963" s="28"/>
      <c r="Q963" s="28"/>
      <c r="R963" s="28"/>
      <c r="S963" s="28"/>
      <c r="T963" s="28"/>
      <c r="U963" s="28"/>
      <c r="V963" s="28"/>
      <c r="W963" s="28"/>
      <c r="X963" s="28"/>
      <c r="Y963" s="28"/>
      <c r="Z963" s="28"/>
    </row>
    <row r="964" spans="1:26" ht="14">
      <c r="A964" s="28"/>
      <c r="B964" s="28"/>
      <c r="C964" s="5"/>
      <c r="D964" s="28"/>
      <c r="E964" s="28"/>
      <c r="F964" s="28"/>
      <c r="G964" s="28"/>
      <c r="H964" s="28"/>
      <c r="I964" s="20"/>
      <c r="J964" s="28"/>
      <c r="K964" s="28"/>
      <c r="L964" s="28"/>
      <c r="M964" s="28"/>
      <c r="N964" s="28"/>
      <c r="O964" s="28"/>
      <c r="P964" s="28"/>
      <c r="Q964" s="28"/>
      <c r="R964" s="28"/>
      <c r="S964" s="28"/>
      <c r="T964" s="28"/>
      <c r="U964" s="28"/>
      <c r="V964" s="28"/>
      <c r="W964" s="28"/>
      <c r="X964" s="28"/>
      <c r="Y964" s="28"/>
      <c r="Z964" s="28"/>
    </row>
    <row r="965" spans="1:26" ht="14">
      <c r="A965" s="28"/>
      <c r="B965" s="28"/>
      <c r="C965" s="5"/>
      <c r="D965" s="28"/>
      <c r="E965" s="28"/>
      <c r="F965" s="28"/>
      <c r="G965" s="28"/>
      <c r="H965" s="28"/>
      <c r="I965" s="20"/>
      <c r="J965" s="28"/>
      <c r="K965" s="28"/>
      <c r="L965" s="28"/>
      <c r="M965" s="28"/>
      <c r="N965" s="28"/>
      <c r="O965" s="28"/>
      <c r="P965" s="28"/>
      <c r="Q965" s="28"/>
      <c r="R965" s="28"/>
      <c r="S965" s="28"/>
      <c r="T965" s="28"/>
      <c r="U965" s="28"/>
      <c r="V965" s="28"/>
      <c r="W965" s="28"/>
      <c r="X965" s="28"/>
      <c r="Y965" s="28"/>
      <c r="Z965" s="28"/>
    </row>
    <row r="966" spans="1:26" ht="14">
      <c r="A966" s="28"/>
      <c r="B966" s="28"/>
      <c r="C966" s="5"/>
      <c r="D966" s="28"/>
      <c r="E966" s="28"/>
      <c r="F966" s="28"/>
      <c r="G966" s="28"/>
      <c r="H966" s="28"/>
      <c r="I966" s="20"/>
      <c r="J966" s="28"/>
      <c r="K966" s="28"/>
      <c r="L966" s="28"/>
      <c r="M966" s="28"/>
      <c r="N966" s="28"/>
      <c r="O966" s="28"/>
      <c r="P966" s="28"/>
      <c r="Q966" s="28"/>
      <c r="R966" s="28"/>
      <c r="S966" s="28"/>
      <c r="T966" s="28"/>
      <c r="U966" s="28"/>
      <c r="V966" s="28"/>
      <c r="W966" s="28"/>
      <c r="X966" s="28"/>
      <c r="Y966" s="28"/>
      <c r="Z966" s="28"/>
    </row>
    <row r="967" spans="1:26" ht="14">
      <c r="A967" s="28"/>
      <c r="B967" s="28"/>
      <c r="C967" s="5"/>
      <c r="D967" s="28"/>
      <c r="E967" s="28"/>
      <c r="F967" s="28"/>
      <c r="G967" s="28"/>
      <c r="H967" s="28"/>
      <c r="I967" s="20"/>
      <c r="J967" s="28"/>
      <c r="K967" s="28"/>
      <c r="L967" s="28"/>
      <c r="M967" s="28"/>
      <c r="N967" s="28"/>
      <c r="O967" s="28"/>
      <c r="P967" s="28"/>
      <c r="Q967" s="28"/>
      <c r="R967" s="28"/>
      <c r="S967" s="28"/>
      <c r="T967" s="28"/>
      <c r="U967" s="28"/>
      <c r="V967" s="28"/>
      <c r="W967" s="28"/>
      <c r="X967" s="28"/>
      <c r="Y967" s="28"/>
      <c r="Z967" s="28"/>
    </row>
    <row r="968" spans="1:26" ht="14">
      <c r="A968" s="28"/>
      <c r="B968" s="28"/>
      <c r="C968" s="5"/>
      <c r="D968" s="28"/>
      <c r="E968" s="28"/>
      <c r="F968" s="28"/>
      <c r="G968" s="28"/>
      <c r="H968" s="28"/>
      <c r="I968" s="20"/>
      <c r="J968" s="28"/>
      <c r="K968" s="28"/>
      <c r="L968" s="28"/>
      <c r="M968" s="28"/>
      <c r="N968" s="28"/>
      <c r="O968" s="28"/>
      <c r="P968" s="28"/>
      <c r="Q968" s="28"/>
      <c r="R968" s="28"/>
      <c r="S968" s="28"/>
      <c r="T968" s="28"/>
      <c r="U968" s="28"/>
      <c r="V968" s="28"/>
      <c r="W968" s="28"/>
      <c r="X968" s="28"/>
      <c r="Y968" s="28"/>
      <c r="Z968" s="28"/>
    </row>
    <row r="969" spans="1:26" ht="14">
      <c r="A969" s="28"/>
      <c r="B969" s="28"/>
      <c r="C969" s="5"/>
      <c r="D969" s="28"/>
      <c r="E969" s="28"/>
      <c r="F969" s="28"/>
      <c r="G969" s="28"/>
      <c r="H969" s="28"/>
      <c r="I969" s="20"/>
      <c r="J969" s="28"/>
      <c r="K969" s="28"/>
      <c r="L969" s="28"/>
      <c r="M969" s="28"/>
      <c r="N969" s="28"/>
      <c r="O969" s="28"/>
      <c r="P969" s="28"/>
      <c r="Q969" s="28"/>
      <c r="R969" s="28"/>
      <c r="S969" s="28"/>
      <c r="T969" s="28"/>
      <c r="U969" s="28"/>
      <c r="V969" s="28"/>
      <c r="W969" s="28"/>
      <c r="X969" s="28"/>
      <c r="Y969" s="28"/>
      <c r="Z969" s="28"/>
    </row>
    <row r="970" spans="1:26" ht="14">
      <c r="A970" s="28"/>
      <c r="B970" s="28"/>
      <c r="C970" s="5"/>
      <c r="D970" s="28"/>
      <c r="E970" s="28"/>
      <c r="F970" s="28"/>
      <c r="G970" s="28"/>
      <c r="H970" s="28"/>
      <c r="I970" s="20"/>
      <c r="J970" s="28"/>
      <c r="K970" s="28"/>
      <c r="L970" s="28"/>
      <c r="M970" s="28"/>
      <c r="N970" s="28"/>
      <c r="O970" s="28"/>
      <c r="P970" s="28"/>
      <c r="Q970" s="28"/>
      <c r="R970" s="28"/>
      <c r="S970" s="28"/>
      <c r="T970" s="28"/>
      <c r="U970" s="28"/>
      <c r="V970" s="28"/>
      <c r="W970" s="28"/>
      <c r="X970" s="28"/>
      <c r="Y970" s="28"/>
      <c r="Z970" s="28"/>
    </row>
    <row r="971" spans="1:26" ht="14">
      <c r="A971" s="28"/>
      <c r="B971" s="28"/>
      <c r="C971" s="5"/>
      <c r="D971" s="28"/>
      <c r="E971" s="28"/>
      <c r="F971" s="28"/>
      <c r="G971" s="28"/>
      <c r="H971" s="28"/>
      <c r="I971" s="20"/>
      <c r="J971" s="28"/>
      <c r="K971" s="28"/>
      <c r="L971" s="28"/>
      <c r="M971" s="28"/>
      <c r="N971" s="28"/>
      <c r="O971" s="28"/>
      <c r="P971" s="28"/>
      <c r="Q971" s="28"/>
      <c r="R971" s="28"/>
      <c r="S971" s="28"/>
      <c r="T971" s="28"/>
      <c r="U971" s="28"/>
      <c r="V971" s="28"/>
      <c r="W971" s="28"/>
      <c r="X971" s="28"/>
      <c r="Y971" s="28"/>
      <c r="Z971" s="28"/>
    </row>
    <row r="972" spans="1:26" ht="14">
      <c r="A972" s="28"/>
      <c r="B972" s="28"/>
      <c r="C972" s="5"/>
      <c r="D972" s="28"/>
      <c r="E972" s="28"/>
      <c r="F972" s="28"/>
      <c r="G972" s="28"/>
      <c r="H972" s="28"/>
      <c r="I972" s="20"/>
      <c r="J972" s="28"/>
      <c r="K972" s="28"/>
      <c r="L972" s="28"/>
      <c r="M972" s="28"/>
      <c r="N972" s="28"/>
      <c r="O972" s="28"/>
      <c r="P972" s="28"/>
      <c r="Q972" s="28"/>
      <c r="R972" s="28"/>
      <c r="S972" s="28"/>
      <c r="T972" s="28"/>
      <c r="U972" s="28"/>
      <c r="V972" s="28"/>
      <c r="W972" s="28"/>
      <c r="X972" s="28"/>
      <c r="Y972" s="28"/>
      <c r="Z972" s="28"/>
    </row>
    <row r="973" spans="1:26" ht="14">
      <c r="A973" s="28"/>
      <c r="B973" s="28"/>
      <c r="C973" s="5"/>
      <c r="D973" s="28"/>
      <c r="E973" s="28"/>
      <c r="F973" s="28"/>
      <c r="G973" s="28"/>
      <c r="H973" s="28"/>
      <c r="I973" s="20"/>
      <c r="J973" s="28"/>
      <c r="K973" s="28"/>
      <c r="L973" s="28"/>
      <c r="M973" s="28"/>
      <c r="N973" s="28"/>
      <c r="O973" s="28"/>
      <c r="P973" s="28"/>
      <c r="Q973" s="28"/>
      <c r="R973" s="28"/>
      <c r="S973" s="28"/>
      <c r="T973" s="28"/>
      <c r="U973" s="28"/>
      <c r="V973" s="28"/>
      <c r="W973" s="28"/>
      <c r="X973" s="28"/>
      <c r="Y973" s="28"/>
      <c r="Z973" s="28"/>
    </row>
    <row r="974" spans="1:26" ht="14">
      <c r="A974" s="28"/>
      <c r="B974" s="28"/>
      <c r="C974" s="5"/>
      <c r="D974" s="28"/>
      <c r="E974" s="28"/>
      <c r="F974" s="28"/>
      <c r="G974" s="28"/>
      <c r="H974" s="28"/>
      <c r="I974" s="20"/>
      <c r="J974" s="28"/>
      <c r="K974" s="28"/>
      <c r="L974" s="28"/>
      <c r="M974" s="28"/>
      <c r="N974" s="28"/>
      <c r="O974" s="28"/>
      <c r="P974" s="28"/>
      <c r="Q974" s="28"/>
      <c r="R974" s="28"/>
      <c r="S974" s="28"/>
      <c r="T974" s="28"/>
      <c r="U974" s="28"/>
      <c r="V974" s="28"/>
      <c r="W974" s="28"/>
      <c r="X974" s="28"/>
      <c r="Y974" s="28"/>
      <c r="Z974" s="28"/>
    </row>
    <row r="975" spans="1:26" ht="14">
      <c r="A975" s="28"/>
      <c r="B975" s="28"/>
      <c r="C975" s="5"/>
      <c r="D975" s="28"/>
      <c r="E975" s="28"/>
      <c r="F975" s="28"/>
      <c r="G975" s="28"/>
      <c r="H975" s="28"/>
      <c r="I975" s="20"/>
      <c r="J975" s="28"/>
      <c r="K975" s="28"/>
      <c r="L975" s="28"/>
      <c r="M975" s="28"/>
      <c r="N975" s="28"/>
      <c r="O975" s="28"/>
      <c r="P975" s="28"/>
      <c r="Q975" s="28"/>
      <c r="R975" s="28"/>
      <c r="S975" s="28"/>
      <c r="T975" s="28"/>
      <c r="U975" s="28"/>
      <c r="V975" s="28"/>
      <c r="W975" s="28"/>
      <c r="X975" s="28"/>
      <c r="Y975" s="28"/>
      <c r="Z975" s="28"/>
    </row>
    <row r="976" spans="1:26" ht="14">
      <c r="A976" s="28"/>
      <c r="B976" s="28"/>
      <c r="C976" s="5"/>
      <c r="D976" s="28"/>
      <c r="E976" s="28"/>
      <c r="F976" s="28"/>
      <c r="G976" s="28"/>
      <c r="H976" s="28"/>
      <c r="I976" s="20"/>
      <c r="J976" s="28"/>
      <c r="K976" s="28"/>
      <c r="L976" s="28"/>
      <c r="M976" s="28"/>
      <c r="N976" s="28"/>
      <c r="O976" s="28"/>
      <c r="P976" s="28"/>
      <c r="Q976" s="28"/>
      <c r="R976" s="28"/>
      <c r="S976" s="28"/>
      <c r="T976" s="28"/>
      <c r="U976" s="28"/>
      <c r="V976" s="28"/>
      <c r="W976" s="28"/>
      <c r="X976" s="28"/>
      <c r="Y976" s="28"/>
      <c r="Z976" s="28"/>
    </row>
    <row r="977" spans="1:26" ht="14">
      <c r="A977" s="28"/>
      <c r="B977" s="28"/>
      <c r="C977" s="5"/>
      <c r="D977" s="28"/>
      <c r="E977" s="28"/>
      <c r="F977" s="28"/>
      <c r="G977" s="28"/>
      <c r="H977" s="28"/>
      <c r="I977" s="20"/>
      <c r="J977" s="28"/>
      <c r="K977" s="28"/>
      <c r="L977" s="28"/>
      <c r="M977" s="28"/>
      <c r="N977" s="28"/>
      <c r="O977" s="28"/>
      <c r="P977" s="28"/>
      <c r="Q977" s="28"/>
      <c r="R977" s="28"/>
      <c r="S977" s="28"/>
      <c r="T977" s="28"/>
      <c r="U977" s="28"/>
      <c r="V977" s="28"/>
      <c r="W977" s="28"/>
      <c r="X977" s="28"/>
      <c r="Y977" s="28"/>
      <c r="Z977" s="28"/>
    </row>
    <row r="978" spans="1:26" ht="14">
      <c r="A978" s="28"/>
      <c r="B978" s="28"/>
      <c r="C978" s="5"/>
      <c r="D978" s="28"/>
      <c r="E978" s="28"/>
      <c r="F978" s="28"/>
      <c r="G978" s="28"/>
      <c r="H978" s="28"/>
      <c r="I978" s="20"/>
      <c r="J978" s="28"/>
      <c r="K978" s="28"/>
      <c r="L978" s="28"/>
      <c r="M978" s="28"/>
      <c r="N978" s="28"/>
      <c r="O978" s="28"/>
      <c r="P978" s="28"/>
      <c r="Q978" s="28"/>
      <c r="R978" s="28"/>
      <c r="S978" s="28"/>
      <c r="T978" s="28"/>
      <c r="U978" s="28"/>
      <c r="V978" s="28"/>
      <c r="W978" s="28"/>
      <c r="X978" s="28"/>
      <c r="Y978" s="28"/>
      <c r="Z978" s="28"/>
    </row>
    <row r="979" spans="1:26" ht="14">
      <c r="A979" s="28"/>
      <c r="B979" s="28"/>
      <c r="C979" s="5"/>
      <c r="D979" s="28"/>
      <c r="E979" s="28"/>
      <c r="F979" s="28"/>
      <c r="G979" s="28"/>
      <c r="H979" s="28"/>
      <c r="I979" s="20"/>
      <c r="J979" s="28"/>
      <c r="K979" s="28"/>
      <c r="L979" s="28"/>
      <c r="M979" s="28"/>
      <c r="N979" s="28"/>
      <c r="O979" s="28"/>
      <c r="P979" s="28"/>
      <c r="Q979" s="28"/>
      <c r="R979" s="28"/>
      <c r="S979" s="28"/>
      <c r="T979" s="28"/>
      <c r="U979" s="28"/>
      <c r="V979" s="28"/>
      <c r="W979" s="28"/>
      <c r="X979" s="28"/>
      <c r="Y979" s="28"/>
      <c r="Z979" s="28"/>
    </row>
    <row r="980" spans="1:26" ht="14">
      <c r="A980" s="28"/>
      <c r="B980" s="28"/>
      <c r="C980" s="5"/>
      <c r="D980" s="28"/>
      <c r="E980" s="28"/>
      <c r="F980" s="28"/>
      <c r="G980" s="28"/>
      <c r="H980" s="28"/>
      <c r="I980" s="20"/>
      <c r="J980" s="28"/>
      <c r="K980" s="28"/>
      <c r="L980" s="28"/>
      <c r="M980" s="28"/>
      <c r="N980" s="28"/>
      <c r="O980" s="28"/>
      <c r="P980" s="28"/>
      <c r="Q980" s="28"/>
      <c r="R980" s="28"/>
      <c r="S980" s="28"/>
      <c r="T980" s="28"/>
      <c r="U980" s="28"/>
      <c r="V980" s="28"/>
      <c r="W980" s="28"/>
      <c r="X980" s="28"/>
      <c r="Y980" s="28"/>
      <c r="Z980" s="28"/>
    </row>
    <row r="981" spans="1:26" ht="14">
      <c r="A981" s="28"/>
      <c r="B981" s="28"/>
      <c r="C981" s="5"/>
      <c r="D981" s="28"/>
      <c r="E981" s="28"/>
      <c r="F981" s="28"/>
      <c r="G981" s="28"/>
      <c r="H981" s="28"/>
      <c r="I981" s="20"/>
      <c r="J981" s="28"/>
      <c r="K981" s="28"/>
      <c r="L981" s="28"/>
      <c r="M981" s="28"/>
      <c r="N981" s="28"/>
      <c r="O981" s="28"/>
      <c r="P981" s="28"/>
      <c r="Q981" s="28"/>
      <c r="R981" s="28"/>
      <c r="S981" s="28"/>
      <c r="T981" s="28"/>
      <c r="U981" s="28"/>
      <c r="V981" s="28"/>
      <c r="W981" s="28"/>
      <c r="X981" s="28"/>
      <c r="Y981" s="28"/>
      <c r="Z981" s="28"/>
    </row>
    <row r="982" spans="1:26" ht="14">
      <c r="A982" s="28"/>
      <c r="B982" s="28"/>
      <c r="C982" s="5"/>
      <c r="D982" s="28"/>
      <c r="E982" s="28"/>
      <c r="F982" s="28"/>
      <c r="G982" s="28"/>
      <c r="H982" s="28"/>
      <c r="I982" s="20"/>
      <c r="J982" s="28"/>
      <c r="K982" s="28"/>
      <c r="L982" s="28"/>
      <c r="M982" s="28"/>
      <c r="N982" s="28"/>
      <c r="O982" s="28"/>
      <c r="P982" s="28"/>
      <c r="Q982" s="28"/>
      <c r="R982" s="28"/>
      <c r="S982" s="28"/>
      <c r="T982" s="28"/>
      <c r="U982" s="28"/>
      <c r="V982" s="28"/>
      <c r="W982" s="28"/>
      <c r="X982" s="28"/>
      <c r="Y982" s="28"/>
      <c r="Z982" s="28"/>
    </row>
    <row r="983" spans="1:26" ht="14">
      <c r="A983" s="28"/>
      <c r="B983" s="28"/>
      <c r="C983" s="5"/>
      <c r="D983" s="28"/>
      <c r="E983" s="28"/>
      <c r="F983" s="28"/>
      <c r="G983" s="28"/>
      <c r="H983" s="28"/>
      <c r="I983" s="20"/>
      <c r="J983" s="28"/>
      <c r="K983" s="28"/>
      <c r="L983" s="28"/>
      <c r="M983" s="28"/>
      <c r="N983" s="28"/>
      <c r="O983" s="28"/>
      <c r="P983" s="28"/>
      <c r="Q983" s="28"/>
      <c r="R983" s="28"/>
      <c r="S983" s="28"/>
      <c r="T983" s="28"/>
      <c r="U983" s="28"/>
      <c r="V983" s="28"/>
      <c r="W983" s="28"/>
      <c r="X983" s="28"/>
      <c r="Y983" s="28"/>
      <c r="Z983" s="28"/>
    </row>
    <row r="984" spans="1:26" ht="14">
      <c r="A984" s="28"/>
      <c r="B984" s="28"/>
      <c r="C984" s="5"/>
      <c r="D984" s="28"/>
      <c r="E984" s="28"/>
      <c r="F984" s="28"/>
      <c r="G984" s="28"/>
      <c r="H984" s="28"/>
      <c r="I984" s="20"/>
      <c r="J984" s="28"/>
      <c r="K984" s="28"/>
      <c r="L984" s="28"/>
      <c r="M984" s="28"/>
      <c r="N984" s="28"/>
      <c r="O984" s="28"/>
      <c r="P984" s="28"/>
      <c r="Q984" s="28"/>
      <c r="R984" s="28"/>
      <c r="S984" s="28"/>
      <c r="T984" s="28"/>
      <c r="U984" s="28"/>
      <c r="V984" s="28"/>
      <c r="W984" s="28"/>
      <c r="X984" s="28"/>
      <c r="Y984" s="28"/>
      <c r="Z984" s="28"/>
    </row>
    <row r="985" spans="1:26" ht="14">
      <c r="A985" s="28"/>
      <c r="B985" s="28"/>
      <c r="C985" s="5"/>
      <c r="D985" s="28"/>
      <c r="E985" s="28"/>
      <c r="F985" s="28"/>
      <c r="G985" s="28"/>
      <c r="H985" s="28"/>
      <c r="I985" s="20"/>
      <c r="J985" s="28"/>
      <c r="K985" s="28"/>
      <c r="L985" s="28"/>
      <c r="M985" s="28"/>
      <c r="N985" s="28"/>
      <c r="O985" s="28"/>
      <c r="P985" s="28"/>
      <c r="Q985" s="28"/>
      <c r="R985" s="28"/>
      <c r="S985" s="28"/>
      <c r="T985" s="28"/>
      <c r="U985" s="28"/>
      <c r="V985" s="28"/>
      <c r="W985" s="28"/>
      <c r="X985" s="28"/>
      <c r="Y985" s="28"/>
      <c r="Z985" s="28"/>
    </row>
    <row r="986" spans="1:26" ht="14">
      <c r="A986" s="28"/>
      <c r="B986" s="28"/>
      <c r="C986" s="5"/>
      <c r="D986" s="28"/>
      <c r="E986" s="28"/>
      <c r="F986" s="28"/>
      <c r="G986" s="28"/>
      <c r="H986" s="28"/>
      <c r="I986" s="20"/>
      <c r="J986" s="28"/>
      <c r="K986" s="28"/>
      <c r="L986" s="28"/>
      <c r="M986" s="28"/>
      <c r="N986" s="28"/>
      <c r="O986" s="28"/>
      <c r="P986" s="28"/>
      <c r="Q986" s="28"/>
      <c r="R986" s="28"/>
      <c r="S986" s="28"/>
      <c r="T986" s="28"/>
      <c r="U986" s="28"/>
      <c r="V986" s="28"/>
      <c r="W986" s="28"/>
      <c r="X986" s="28"/>
      <c r="Y986" s="28"/>
      <c r="Z986" s="28"/>
    </row>
    <row r="987" spans="1:26" ht="14">
      <c r="A987" s="28"/>
      <c r="B987" s="28"/>
      <c r="C987" s="5"/>
      <c r="D987" s="28"/>
      <c r="E987" s="28"/>
      <c r="F987" s="28"/>
      <c r="G987" s="28"/>
      <c r="H987" s="28"/>
      <c r="I987" s="20"/>
      <c r="J987" s="28"/>
      <c r="K987" s="28"/>
      <c r="L987" s="28"/>
      <c r="M987" s="28"/>
      <c r="N987" s="28"/>
      <c r="O987" s="28"/>
      <c r="P987" s="28"/>
      <c r="Q987" s="28"/>
      <c r="R987" s="28"/>
      <c r="S987" s="28"/>
      <c r="T987" s="28"/>
      <c r="U987" s="28"/>
      <c r="V987" s="28"/>
      <c r="W987" s="28"/>
      <c r="X987" s="28"/>
      <c r="Y987" s="28"/>
      <c r="Z987" s="28"/>
    </row>
    <row r="988" spans="1:26" ht="14">
      <c r="A988" s="28"/>
      <c r="B988" s="28"/>
      <c r="C988" s="5"/>
      <c r="D988" s="28"/>
      <c r="E988" s="28"/>
      <c r="F988" s="28"/>
      <c r="G988" s="28"/>
      <c r="H988" s="28"/>
      <c r="I988" s="20"/>
      <c r="J988" s="28"/>
      <c r="K988" s="28"/>
      <c r="L988" s="28"/>
      <c r="M988" s="28"/>
      <c r="N988" s="28"/>
      <c r="O988" s="28"/>
      <c r="P988" s="28"/>
      <c r="Q988" s="28"/>
      <c r="R988" s="28"/>
      <c r="S988" s="28"/>
      <c r="T988" s="28"/>
      <c r="U988" s="28"/>
      <c r="V988" s="28"/>
      <c r="W988" s="28"/>
      <c r="X988" s="28"/>
      <c r="Y988" s="28"/>
      <c r="Z988" s="28"/>
    </row>
    <row r="989" spans="1:26" ht="14">
      <c r="A989" s="28"/>
      <c r="B989" s="28"/>
      <c r="C989" s="5"/>
      <c r="D989" s="28"/>
      <c r="E989" s="28"/>
      <c r="F989" s="28"/>
      <c r="G989" s="28"/>
      <c r="H989" s="28"/>
      <c r="I989" s="20"/>
      <c r="J989" s="28"/>
      <c r="K989" s="28"/>
      <c r="L989" s="28"/>
      <c r="M989" s="28"/>
      <c r="N989" s="28"/>
      <c r="O989" s="28"/>
      <c r="P989" s="28"/>
      <c r="Q989" s="28"/>
      <c r="R989" s="28"/>
      <c r="S989" s="28"/>
      <c r="T989" s="28"/>
      <c r="U989" s="28"/>
      <c r="V989" s="28"/>
      <c r="W989" s="28"/>
      <c r="X989" s="28"/>
      <c r="Y989" s="28"/>
      <c r="Z989" s="28"/>
    </row>
    <row r="990" spans="1:26" ht="14">
      <c r="A990" s="28"/>
      <c r="B990" s="28"/>
      <c r="C990" s="5"/>
      <c r="D990" s="28"/>
      <c r="E990" s="28"/>
      <c r="F990" s="28"/>
      <c r="G990" s="28"/>
      <c r="H990" s="28"/>
      <c r="I990" s="20"/>
      <c r="J990" s="28"/>
      <c r="K990" s="28"/>
      <c r="L990" s="28"/>
      <c r="M990" s="28"/>
      <c r="N990" s="28"/>
      <c r="O990" s="28"/>
      <c r="P990" s="28"/>
      <c r="Q990" s="28"/>
      <c r="R990" s="28"/>
      <c r="S990" s="28"/>
      <c r="T990" s="28"/>
      <c r="U990" s="28"/>
      <c r="V990" s="28"/>
      <c r="W990" s="28"/>
      <c r="X990" s="28"/>
      <c r="Y990" s="28"/>
      <c r="Z990" s="28"/>
    </row>
    <row r="991" spans="1:26" ht="14">
      <c r="A991" s="28"/>
      <c r="B991" s="28"/>
      <c r="C991" s="5"/>
      <c r="D991" s="28"/>
      <c r="E991" s="28"/>
      <c r="F991" s="28"/>
      <c r="G991" s="28"/>
      <c r="H991" s="28"/>
      <c r="I991" s="20"/>
      <c r="J991" s="28"/>
      <c r="K991" s="28"/>
      <c r="L991" s="28"/>
      <c r="M991" s="28"/>
      <c r="N991" s="28"/>
      <c r="O991" s="28"/>
      <c r="P991" s="28"/>
      <c r="Q991" s="28"/>
      <c r="R991" s="28"/>
      <c r="S991" s="28"/>
      <c r="T991" s="28"/>
      <c r="U991" s="28"/>
      <c r="V991" s="28"/>
      <c r="W991" s="28"/>
      <c r="X991" s="28"/>
      <c r="Y991" s="28"/>
      <c r="Z991" s="28"/>
    </row>
    <row r="992" spans="1:26" ht="14">
      <c r="A992" s="28"/>
      <c r="B992" s="28"/>
      <c r="C992" s="5"/>
      <c r="D992" s="28"/>
      <c r="E992" s="28"/>
      <c r="F992" s="28"/>
      <c r="G992" s="28"/>
      <c r="H992" s="28"/>
      <c r="I992" s="20"/>
      <c r="J992" s="28"/>
      <c r="K992" s="28"/>
      <c r="L992" s="28"/>
      <c r="M992" s="28"/>
      <c r="N992" s="28"/>
      <c r="O992" s="28"/>
      <c r="P992" s="28"/>
      <c r="Q992" s="28"/>
      <c r="R992" s="28"/>
      <c r="S992" s="28"/>
      <c r="T992" s="28"/>
      <c r="U992" s="28"/>
      <c r="V992" s="28"/>
      <c r="W992" s="28"/>
      <c r="X992" s="28"/>
      <c r="Y992" s="28"/>
      <c r="Z992" s="28"/>
    </row>
    <row r="993" spans="1:26" ht="14">
      <c r="A993" s="28"/>
      <c r="B993" s="28"/>
      <c r="C993" s="5"/>
      <c r="D993" s="28"/>
      <c r="E993" s="28"/>
      <c r="F993" s="28"/>
      <c r="G993" s="28"/>
      <c r="H993" s="28"/>
      <c r="I993" s="20"/>
      <c r="J993" s="28"/>
      <c r="K993" s="28"/>
      <c r="L993" s="28"/>
      <c r="M993" s="28"/>
      <c r="N993" s="28"/>
      <c r="O993" s="28"/>
      <c r="P993" s="28"/>
      <c r="Q993" s="28"/>
      <c r="R993" s="28"/>
      <c r="S993" s="28"/>
      <c r="T993" s="28"/>
      <c r="U993" s="28"/>
      <c r="V993" s="28"/>
      <c r="W993" s="28"/>
      <c r="X993" s="28"/>
      <c r="Y993" s="28"/>
      <c r="Z993" s="28"/>
    </row>
    <row r="994" spans="1:26" ht="14">
      <c r="A994" s="28"/>
      <c r="B994" s="28"/>
      <c r="C994" s="5"/>
      <c r="D994" s="28"/>
      <c r="E994" s="28"/>
      <c r="F994" s="28"/>
      <c r="G994" s="28"/>
      <c r="H994" s="28"/>
      <c r="I994" s="20"/>
      <c r="J994" s="28"/>
      <c r="K994" s="28"/>
      <c r="L994" s="28"/>
      <c r="M994" s="28"/>
      <c r="N994" s="28"/>
      <c r="O994" s="28"/>
      <c r="P994" s="28"/>
      <c r="Q994" s="28"/>
      <c r="R994" s="28"/>
      <c r="S994" s="28"/>
      <c r="T994" s="28"/>
      <c r="U994" s="28"/>
      <c r="V994" s="28"/>
      <c r="W994" s="28"/>
      <c r="X994" s="28"/>
      <c r="Y994" s="28"/>
      <c r="Z994" s="28"/>
    </row>
    <row r="995" spans="1:26" ht="14">
      <c r="A995" s="28"/>
      <c r="B995" s="28"/>
      <c r="C995" s="5"/>
      <c r="D995" s="28"/>
      <c r="E995" s="28"/>
      <c r="F995" s="28"/>
      <c r="G995" s="28"/>
      <c r="H995" s="28"/>
      <c r="I995" s="20"/>
      <c r="J995" s="28"/>
      <c r="K995" s="28"/>
      <c r="L995" s="28"/>
      <c r="M995" s="28"/>
      <c r="N995" s="28"/>
      <c r="O995" s="28"/>
      <c r="P995" s="28"/>
      <c r="Q995" s="28"/>
      <c r="R995" s="28"/>
      <c r="S995" s="28"/>
      <c r="T995" s="28"/>
      <c r="U995" s="28"/>
      <c r="V995" s="28"/>
      <c r="W995" s="28"/>
      <c r="X995" s="28"/>
      <c r="Y995" s="28"/>
      <c r="Z995" s="28"/>
    </row>
    <row r="996" spans="1:26" ht="14">
      <c r="A996" s="28"/>
      <c r="B996" s="28"/>
      <c r="C996" s="5"/>
      <c r="D996" s="28"/>
      <c r="E996" s="28"/>
      <c r="F996" s="28"/>
      <c r="G996" s="28"/>
      <c r="H996" s="28"/>
      <c r="I996" s="20"/>
      <c r="J996" s="28"/>
      <c r="K996" s="28"/>
      <c r="L996" s="28"/>
      <c r="M996" s="28"/>
      <c r="N996" s="28"/>
      <c r="O996" s="28"/>
      <c r="P996" s="28"/>
      <c r="Q996" s="28"/>
      <c r="R996" s="28"/>
      <c r="S996" s="28"/>
      <c r="T996" s="28"/>
      <c r="U996" s="28"/>
      <c r="V996" s="28"/>
      <c r="W996" s="28"/>
      <c r="X996" s="28"/>
      <c r="Y996" s="28"/>
      <c r="Z996" s="28"/>
    </row>
    <row r="997" spans="1:26" ht="14">
      <c r="A997" s="28"/>
      <c r="B997" s="28"/>
      <c r="C997" s="5"/>
      <c r="D997" s="28"/>
      <c r="E997" s="28"/>
      <c r="F997" s="28"/>
      <c r="G997" s="28"/>
      <c r="H997" s="28"/>
      <c r="I997" s="20"/>
      <c r="J997" s="28"/>
      <c r="K997" s="28"/>
      <c r="L997" s="28"/>
      <c r="M997" s="28"/>
      <c r="N997" s="28"/>
      <c r="O997" s="28"/>
      <c r="P997" s="28"/>
      <c r="Q997" s="28"/>
      <c r="R997" s="28"/>
      <c r="S997" s="28"/>
      <c r="T997" s="28"/>
      <c r="U997" s="28"/>
      <c r="V997" s="28"/>
      <c r="W997" s="28"/>
      <c r="X997" s="28"/>
      <c r="Y997" s="28"/>
      <c r="Z997" s="28"/>
    </row>
    <row r="998" spans="1:26" ht="14">
      <c r="A998" s="28"/>
      <c r="B998" s="28"/>
      <c r="C998" s="5"/>
      <c r="D998" s="28"/>
      <c r="E998" s="28"/>
      <c r="F998" s="28"/>
      <c r="G998" s="28"/>
      <c r="H998" s="28"/>
      <c r="I998" s="20"/>
      <c r="J998" s="28"/>
      <c r="K998" s="28"/>
      <c r="L998" s="28"/>
      <c r="M998" s="28"/>
      <c r="N998" s="28"/>
      <c r="O998" s="28"/>
      <c r="P998" s="28"/>
      <c r="Q998" s="28"/>
      <c r="R998" s="28"/>
      <c r="S998" s="28"/>
      <c r="T998" s="28"/>
      <c r="U998" s="28"/>
      <c r="V998" s="28"/>
      <c r="W998" s="28"/>
      <c r="X998" s="28"/>
      <c r="Y998" s="28"/>
      <c r="Z998" s="28"/>
    </row>
    <row r="999" spans="1:26" ht="14">
      <c r="A999" s="28"/>
      <c r="B999" s="28"/>
      <c r="C999" s="5"/>
      <c r="D999" s="28"/>
      <c r="E999" s="28"/>
      <c r="F999" s="28"/>
      <c r="G999" s="28"/>
      <c r="H999" s="28"/>
      <c r="I999" s="20"/>
      <c r="J999" s="28"/>
      <c r="K999" s="28"/>
      <c r="L999" s="28"/>
      <c r="M999" s="28"/>
      <c r="N999" s="28"/>
      <c r="O999" s="28"/>
      <c r="P999" s="28"/>
      <c r="Q999" s="28"/>
      <c r="R999" s="28"/>
      <c r="S999" s="28"/>
      <c r="T999" s="28"/>
      <c r="U999" s="28"/>
      <c r="V999" s="28"/>
      <c r="W999" s="28"/>
      <c r="X999" s="28"/>
      <c r="Y999" s="28"/>
      <c r="Z999" s="28"/>
    </row>
    <row r="1000" spans="1:26" ht="14">
      <c r="A1000" s="28"/>
      <c r="B1000" s="28"/>
      <c r="C1000" s="5"/>
      <c r="D1000" s="28"/>
      <c r="E1000" s="28"/>
      <c r="F1000" s="28"/>
      <c r="G1000" s="28"/>
      <c r="H1000" s="28"/>
      <c r="I1000" s="20"/>
      <c r="J1000" s="28"/>
      <c r="K1000" s="28"/>
      <c r="L1000" s="28"/>
      <c r="M1000" s="28"/>
      <c r="N1000" s="28"/>
      <c r="O1000" s="28"/>
      <c r="P1000" s="28"/>
      <c r="Q1000" s="28"/>
      <c r="R1000" s="28"/>
      <c r="S1000" s="28"/>
      <c r="T1000" s="28"/>
      <c r="U1000" s="28"/>
      <c r="V1000" s="28"/>
      <c r="W1000" s="28"/>
      <c r="X1000" s="28"/>
      <c r="Y1000" s="28"/>
      <c r="Z1000" s="28"/>
    </row>
    <row r="1001" spans="1:26" ht="14">
      <c r="A1001" s="28"/>
      <c r="B1001" s="28"/>
      <c r="C1001" s="5"/>
      <c r="D1001" s="28"/>
      <c r="E1001" s="28"/>
      <c r="F1001" s="28"/>
      <c r="G1001" s="28"/>
      <c r="H1001" s="28"/>
      <c r="I1001" s="20"/>
      <c r="J1001" s="28"/>
      <c r="K1001" s="28"/>
      <c r="L1001" s="28"/>
      <c r="M1001" s="28"/>
      <c r="N1001" s="28"/>
      <c r="O1001" s="28"/>
      <c r="P1001" s="28"/>
      <c r="Q1001" s="28"/>
      <c r="R1001" s="28"/>
      <c r="S1001" s="28"/>
      <c r="T1001" s="28"/>
      <c r="U1001" s="28"/>
      <c r="V1001" s="28"/>
      <c r="W1001" s="28"/>
      <c r="X1001" s="28"/>
      <c r="Y1001" s="28"/>
      <c r="Z1001" s="28"/>
    </row>
    <row r="1002" spans="1:26" ht="14">
      <c r="A1002" s="28"/>
      <c r="B1002" s="28"/>
      <c r="C1002" s="5"/>
      <c r="D1002" s="28"/>
      <c r="E1002" s="28"/>
      <c r="F1002" s="28"/>
      <c r="G1002" s="28"/>
      <c r="H1002" s="28"/>
      <c r="I1002" s="20"/>
      <c r="J1002" s="28"/>
      <c r="K1002" s="28"/>
      <c r="L1002" s="28"/>
      <c r="M1002" s="28"/>
      <c r="N1002" s="28"/>
      <c r="O1002" s="28"/>
      <c r="P1002" s="28"/>
      <c r="Q1002" s="28"/>
      <c r="R1002" s="28"/>
      <c r="S1002" s="28"/>
      <c r="T1002" s="28"/>
      <c r="U1002" s="28"/>
      <c r="V1002" s="28"/>
      <c r="W1002" s="28"/>
      <c r="X1002" s="28"/>
      <c r="Y1002" s="28"/>
      <c r="Z1002" s="28"/>
    </row>
    <row r="1003" spans="1:26" ht="14">
      <c r="A1003" s="28"/>
      <c r="B1003" s="28"/>
      <c r="C1003" s="5"/>
      <c r="D1003" s="28"/>
      <c r="E1003" s="28"/>
      <c r="F1003" s="28"/>
      <c r="G1003" s="28"/>
      <c r="H1003" s="28"/>
      <c r="I1003" s="20"/>
      <c r="J1003" s="28"/>
      <c r="K1003" s="28"/>
      <c r="L1003" s="28"/>
      <c r="M1003" s="28"/>
      <c r="N1003" s="28"/>
      <c r="O1003" s="28"/>
      <c r="P1003" s="28"/>
      <c r="Q1003" s="28"/>
      <c r="R1003" s="28"/>
      <c r="S1003" s="28"/>
      <c r="T1003" s="28"/>
      <c r="U1003" s="28"/>
      <c r="V1003" s="28"/>
      <c r="W1003" s="28"/>
      <c r="X1003" s="28"/>
      <c r="Y1003" s="28"/>
      <c r="Z1003" s="28"/>
    </row>
    <row r="1004" spans="1:26" ht="14">
      <c r="A1004" s="28"/>
      <c r="B1004" s="28"/>
      <c r="C1004" s="5"/>
      <c r="D1004" s="28"/>
      <c r="E1004" s="28"/>
      <c r="F1004" s="28"/>
      <c r="G1004" s="28"/>
      <c r="H1004" s="28"/>
      <c r="I1004" s="20"/>
      <c r="J1004" s="28"/>
      <c r="K1004" s="28"/>
      <c r="L1004" s="28"/>
      <c r="M1004" s="28"/>
      <c r="N1004" s="28"/>
      <c r="O1004" s="28"/>
      <c r="P1004" s="28"/>
      <c r="Q1004" s="28"/>
      <c r="R1004" s="28"/>
      <c r="S1004" s="28"/>
      <c r="T1004" s="28"/>
      <c r="U1004" s="28"/>
      <c r="V1004" s="28"/>
      <c r="W1004" s="28"/>
      <c r="X1004" s="28"/>
      <c r="Y1004" s="28"/>
      <c r="Z1004" s="28"/>
    </row>
    <row r="1005" spans="1:26" ht="14">
      <c r="A1005" s="28"/>
      <c r="B1005" s="28"/>
      <c r="C1005" s="5"/>
      <c r="D1005" s="28"/>
      <c r="E1005" s="28"/>
      <c r="F1005" s="28"/>
      <c r="G1005" s="28"/>
      <c r="H1005" s="28"/>
      <c r="I1005" s="20"/>
      <c r="J1005" s="28"/>
      <c r="K1005" s="28"/>
      <c r="L1005" s="28"/>
      <c r="M1005" s="28"/>
      <c r="N1005" s="28"/>
      <c r="O1005" s="28"/>
      <c r="P1005" s="28"/>
      <c r="Q1005" s="28"/>
      <c r="R1005" s="28"/>
      <c r="S1005" s="28"/>
      <c r="T1005" s="28"/>
      <c r="U1005" s="28"/>
      <c r="V1005" s="28"/>
      <c r="W1005" s="28"/>
      <c r="X1005" s="28"/>
      <c r="Y1005" s="28"/>
      <c r="Z1005" s="28"/>
    </row>
    <row r="1006" spans="1:26" ht="14">
      <c r="A1006" s="28"/>
      <c r="B1006" s="28"/>
      <c r="C1006" s="5"/>
      <c r="D1006" s="28"/>
      <c r="E1006" s="28"/>
      <c r="F1006" s="28"/>
      <c r="G1006" s="28"/>
      <c r="H1006" s="28"/>
      <c r="I1006" s="20"/>
      <c r="J1006" s="28"/>
      <c r="K1006" s="28"/>
      <c r="L1006" s="28"/>
      <c r="M1006" s="28"/>
      <c r="N1006" s="28"/>
      <c r="O1006" s="28"/>
      <c r="P1006" s="28"/>
      <c r="Q1006" s="28"/>
      <c r="R1006" s="28"/>
      <c r="S1006" s="28"/>
      <c r="T1006" s="28"/>
      <c r="U1006" s="28"/>
      <c r="V1006" s="28"/>
      <c r="W1006" s="28"/>
      <c r="X1006" s="28"/>
      <c r="Y1006" s="28"/>
      <c r="Z1006" s="28"/>
    </row>
    <row r="1007" spans="1:26" ht="14">
      <c r="A1007" s="28"/>
      <c r="B1007" s="28"/>
      <c r="C1007" s="5"/>
      <c r="D1007" s="28"/>
      <c r="E1007" s="28"/>
      <c r="F1007" s="28"/>
      <c r="G1007" s="28"/>
      <c r="H1007" s="28"/>
      <c r="I1007" s="20"/>
      <c r="J1007" s="28"/>
      <c r="K1007" s="28"/>
      <c r="L1007" s="28"/>
      <c r="M1007" s="28"/>
      <c r="N1007" s="28"/>
      <c r="O1007" s="28"/>
      <c r="P1007" s="28"/>
      <c r="Q1007" s="28"/>
      <c r="R1007" s="28"/>
      <c r="S1007" s="28"/>
      <c r="T1007" s="28"/>
      <c r="U1007" s="28"/>
      <c r="V1007" s="28"/>
      <c r="W1007" s="28"/>
      <c r="X1007" s="28"/>
      <c r="Y1007" s="28"/>
      <c r="Z1007" s="28"/>
    </row>
    <row r="1008" spans="1:26" ht="14">
      <c r="A1008" s="28"/>
      <c r="B1008" s="28"/>
      <c r="C1008" s="5"/>
      <c r="D1008" s="28"/>
      <c r="E1008" s="28"/>
      <c r="F1008" s="28"/>
      <c r="G1008" s="28"/>
      <c r="H1008" s="28"/>
      <c r="I1008" s="20"/>
      <c r="J1008" s="28"/>
      <c r="K1008" s="28"/>
      <c r="L1008" s="28"/>
      <c r="M1008" s="28"/>
      <c r="N1008" s="28"/>
      <c r="O1008" s="28"/>
      <c r="P1008" s="28"/>
      <c r="Q1008" s="28"/>
      <c r="R1008" s="28"/>
      <c r="S1008" s="28"/>
      <c r="T1008" s="28"/>
      <c r="U1008" s="28"/>
      <c r="V1008" s="28"/>
      <c r="W1008" s="28"/>
      <c r="X1008" s="28"/>
      <c r="Y1008" s="28"/>
      <c r="Z1008" s="28"/>
    </row>
    <row r="1009" spans="1:26" ht="14">
      <c r="A1009" s="28"/>
      <c r="B1009" s="28"/>
      <c r="C1009" s="5"/>
      <c r="D1009" s="28"/>
      <c r="E1009" s="28"/>
      <c r="F1009" s="28"/>
      <c r="G1009" s="28"/>
      <c r="H1009" s="28"/>
      <c r="I1009" s="20"/>
      <c r="J1009" s="28"/>
      <c r="K1009" s="28"/>
      <c r="L1009" s="28"/>
      <c r="M1009" s="28"/>
      <c r="N1009" s="28"/>
      <c r="O1009" s="28"/>
      <c r="P1009" s="28"/>
      <c r="Q1009" s="28"/>
      <c r="R1009" s="28"/>
      <c r="S1009" s="28"/>
      <c r="T1009" s="28"/>
      <c r="U1009" s="28"/>
      <c r="V1009" s="28"/>
      <c r="W1009" s="28"/>
      <c r="X1009" s="28"/>
      <c r="Y1009" s="28"/>
      <c r="Z1009" s="28"/>
    </row>
    <row r="1010" spans="1:26" ht="14">
      <c r="A1010" s="28"/>
      <c r="B1010" s="28"/>
      <c r="C1010" s="5"/>
      <c r="D1010" s="28"/>
      <c r="E1010" s="28"/>
      <c r="F1010" s="28"/>
      <c r="G1010" s="28"/>
      <c r="H1010" s="28"/>
      <c r="I1010" s="20"/>
      <c r="J1010" s="28"/>
      <c r="K1010" s="28"/>
      <c r="L1010" s="28"/>
      <c r="M1010" s="28"/>
      <c r="N1010" s="28"/>
      <c r="O1010" s="28"/>
      <c r="P1010" s="28"/>
      <c r="Q1010" s="28"/>
      <c r="R1010" s="28"/>
      <c r="S1010" s="28"/>
      <c r="T1010" s="28"/>
      <c r="U1010" s="28"/>
      <c r="V1010" s="28"/>
      <c r="W1010" s="28"/>
      <c r="X1010" s="28"/>
      <c r="Y1010" s="28"/>
      <c r="Z1010" s="28"/>
    </row>
    <row r="1011" spans="1:26" ht="14">
      <c r="A1011" s="28"/>
      <c r="B1011" s="28"/>
      <c r="C1011" s="5"/>
      <c r="D1011" s="28"/>
      <c r="E1011" s="28"/>
      <c r="F1011" s="28"/>
      <c r="G1011" s="28"/>
      <c r="H1011" s="28"/>
      <c r="I1011" s="20"/>
      <c r="J1011" s="28"/>
      <c r="K1011" s="28"/>
      <c r="L1011" s="28"/>
      <c r="M1011" s="28"/>
      <c r="N1011" s="28"/>
      <c r="O1011" s="28"/>
      <c r="P1011" s="28"/>
      <c r="Q1011" s="28"/>
      <c r="R1011" s="28"/>
      <c r="S1011" s="28"/>
      <c r="T1011" s="28"/>
      <c r="U1011" s="28"/>
      <c r="V1011" s="28"/>
      <c r="W1011" s="28"/>
      <c r="X1011" s="28"/>
      <c r="Y1011" s="28"/>
      <c r="Z1011" s="28"/>
    </row>
    <row r="1012" spans="1:26" ht="14">
      <c r="A1012" s="28"/>
      <c r="B1012" s="28"/>
      <c r="C1012" s="5"/>
      <c r="D1012" s="28"/>
      <c r="E1012" s="28"/>
      <c r="F1012" s="28"/>
      <c r="G1012" s="28"/>
      <c r="H1012" s="28"/>
      <c r="I1012" s="20"/>
      <c r="J1012" s="28"/>
      <c r="K1012" s="28"/>
      <c r="L1012" s="28"/>
      <c r="M1012" s="28"/>
      <c r="N1012" s="28"/>
      <c r="O1012" s="28"/>
      <c r="P1012" s="28"/>
      <c r="Q1012" s="28"/>
      <c r="R1012" s="28"/>
      <c r="S1012" s="28"/>
      <c r="T1012" s="28"/>
      <c r="U1012" s="28"/>
      <c r="V1012" s="28"/>
      <c r="W1012" s="28"/>
      <c r="X1012" s="28"/>
      <c r="Y1012" s="28"/>
      <c r="Z1012" s="28"/>
    </row>
    <row r="1013" spans="1:26" ht="14">
      <c r="A1013" s="28"/>
      <c r="B1013" s="28"/>
      <c r="C1013" s="5"/>
      <c r="D1013" s="28"/>
      <c r="E1013" s="28"/>
      <c r="F1013" s="28"/>
      <c r="G1013" s="28"/>
      <c r="H1013" s="28"/>
      <c r="I1013" s="20"/>
      <c r="J1013" s="28"/>
      <c r="K1013" s="28"/>
      <c r="L1013" s="28"/>
      <c r="M1013" s="28"/>
      <c r="N1013" s="28"/>
      <c r="O1013" s="28"/>
      <c r="P1013" s="28"/>
      <c r="Q1013" s="28"/>
      <c r="R1013" s="28"/>
      <c r="S1013" s="28"/>
      <c r="T1013" s="28"/>
      <c r="U1013" s="28"/>
      <c r="V1013" s="28"/>
      <c r="W1013" s="28"/>
      <c r="X1013" s="28"/>
      <c r="Y1013" s="28"/>
      <c r="Z1013" s="28"/>
    </row>
    <row r="1014" spans="1:26" ht="14">
      <c r="A1014" s="28"/>
      <c r="B1014" s="28"/>
      <c r="C1014" s="5"/>
      <c r="D1014" s="28"/>
      <c r="E1014" s="28"/>
      <c r="F1014" s="28"/>
      <c r="G1014" s="28"/>
      <c r="H1014" s="28"/>
      <c r="I1014" s="20"/>
      <c r="J1014" s="28"/>
      <c r="K1014" s="28"/>
      <c r="L1014" s="28"/>
      <c r="M1014" s="28"/>
      <c r="N1014" s="28"/>
      <c r="O1014" s="28"/>
      <c r="P1014" s="28"/>
      <c r="Q1014" s="28"/>
      <c r="R1014" s="28"/>
      <c r="S1014" s="28"/>
      <c r="T1014" s="28"/>
      <c r="U1014" s="28"/>
      <c r="V1014" s="28"/>
      <c r="W1014" s="28"/>
      <c r="X1014" s="28"/>
      <c r="Y1014" s="28"/>
      <c r="Z1014" s="28"/>
    </row>
    <row r="1015" spans="1:26" ht="14">
      <c r="A1015" s="28"/>
      <c r="B1015" s="28"/>
      <c r="C1015" s="5"/>
      <c r="D1015" s="28"/>
      <c r="E1015" s="28"/>
      <c r="F1015" s="28"/>
      <c r="G1015" s="28"/>
      <c r="H1015" s="28"/>
      <c r="I1015" s="20"/>
      <c r="J1015" s="28"/>
      <c r="K1015" s="28"/>
      <c r="L1015" s="28"/>
      <c r="M1015" s="28"/>
      <c r="N1015" s="28"/>
      <c r="O1015" s="28"/>
      <c r="P1015" s="28"/>
      <c r="Q1015" s="28"/>
      <c r="R1015" s="28"/>
      <c r="S1015" s="28"/>
      <c r="T1015" s="28"/>
      <c r="U1015" s="28"/>
      <c r="V1015" s="28"/>
      <c r="W1015" s="28"/>
      <c r="X1015" s="28"/>
      <c r="Y1015" s="28"/>
      <c r="Z1015" s="28"/>
    </row>
    <row r="1016" spans="1:26" ht="14">
      <c r="A1016" s="28"/>
      <c r="B1016" s="28"/>
      <c r="C1016" s="5"/>
      <c r="D1016" s="28"/>
      <c r="E1016" s="28"/>
      <c r="F1016" s="28"/>
      <c r="G1016" s="28"/>
      <c r="H1016" s="28"/>
      <c r="I1016" s="20"/>
      <c r="J1016" s="28"/>
      <c r="K1016" s="28"/>
      <c r="L1016" s="28"/>
      <c r="M1016" s="28"/>
      <c r="N1016" s="28"/>
      <c r="O1016" s="28"/>
      <c r="P1016" s="28"/>
      <c r="Q1016" s="28"/>
      <c r="R1016" s="28"/>
      <c r="S1016" s="28"/>
      <c r="T1016" s="28"/>
      <c r="U1016" s="28"/>
      <c r="V1016" s="28"/>
      <c r="W1016" s="28"/>
      <c r="X1016" s="28"/>
      <c r="Y1016" s="28"/>
      <c r="Z1016" s="28"/>
    </row>
    <row r="1017" spans="1:26" ht="14">
      <c r="A1017" s="28"/>
      <c r="B1017" s="28"/>
      <c r="C1017" s="5"/>
      <c r="D1017" s="28"/>
      <c r="E1017" s="28"/>
      <c r="F1017" s="28"/>
      <c r="G1017" s="28"/>
      <c r="H1017" s="28"/>
      <c r="I1017" s="20"/>
      <c r="J1017" s="28"/>
      <c r="K1017" s="28"/>
      <c r="L1017" s="28"/>
      <c r="M1017" s="28"/>
      <c r="N1017" s="28"/>
      <c r="O1017" s="28"/>
      <c r="P1017" s="28"/>
      <c r="Q1017" s="28"/>
      <c r="R1017" s="28"/>
      <c r="S1017" s="28"/>
      <c r="T1017" s="28"/>
      <c r="U1017" s="28"/>
      <c r="V1017" s="28"/>
      <c r="W1017" s="28"/>
      <c r="X1017" s="28"/>
      <c r="Y1017" s="28"/>
      <c r="Z1017" s="28"/>
    </row>
    <row r="1018" spans="1:26" ht="14">
      <c r="A1018" s="28"/>
      <c r="B1018" s="28"/>
      <c r="C1018" s="5"/>
      <c r="D1018" s="28"/>
      <c r="E1018" s="28"/>
      <c r="F1018" s="28"/>
      <c r="G1018" s="28"/>
      <c r="H1018" s="28"/>
      <c r="I1018" s="20"/>
      <c r="J1018" s="28"/>
      <c r="K1018" s="28"/>
      <c r="L1018" s="28"/>
      <c r="M1018" s="28"/>
      <c r="N1018" s="28"/>
      <c r="O1018" s="28"/>
      <c r="P1018" s="28"/>
      <c r="Q1018" s="28"/>
      <c r="R1018" s="28"/>
      <c r="S1018" s="28"/>
      <c r="T1018" s="28"/>
      <c r="U1018" s="28"/>
      <c r="V1018" s="28"/>
      <c r="W1018" s="28"/>
      <c r="X1018" s="28"/>
      <c r="Y1018" s="28"/>
      <c r="Z1018" s="28"/>
    </row>
    <row r="1019" spans="1:26" ht="14">
      <c r="A1019" s="28"/>
      <c r="B1019" s="28"/>
      <c r="C1019" s="5"/>
      <c r="D1019" s="28"/>
      <c r="E1019" s="28"/>
      <c r="F1019" s="28"/>
      <c r="G1019" s="28"/>
      <c r="H1019" s="28"/>
      <c r="I1019" s="20"/>
      <c r="J1019" s="28"/>
      <c r="K1019" s="28"/>
      <c r="L1019" s="28"/>
      <c r="M1019" s="28"/>
      <c r="N1019" s="28"/>
      <c r="O1019" s="28"/>
      <c r="P1019" s="28"/>
      <c r="Q1019" s="28"/>
      <c r="R1019" s="28"/>
      <c r="S1019" s="28"/>
      <c r="T1019" s="28"/>
      <c r="U1019" s="28"/>
      <c r="V1019" s="28"/>
      <c r="W1019" s="28"/>
      <c r="X1019" s="28"/>
      <c r="Y1019" s="28"/>
      <c r="Z1019" s="28"/>
    </row>
    <row r="1020" spans="1:26" ht="14">
      <c r="A1020" s="28"/>
      <c r="B1020" s="28"/>
      <c r="C1020" s="5"/>
      <c r="D1020" s="28"/>
      <c r="E1020" s="28"/>
      <c r="F1020" s="28"/>
      <c r="G1020" s="28"/>
      <c r="H1020" s="28"/>
      <c r="I1020" s="20"/>
      <c r="J1020" s="28"/>
      <c r="K1020" s="28"/>
      <c r="L1020" s="28"/>
      <c r="M1020" s="28"/>
      <c r="N1020" s="28"/>
      <c r="O1020" s="28"/>
      <c r="P1020" s="28"/>
      <c r="Q1020" s="28"/>
      <c r="R1020" s="28"/>
      <c r="S1020" s="28"/>
      <c r="T1020" s="28"/>
      <c r="U1020" s="28"/>
      <c r="V1020" s="28"/>
      <c r="W1020" s="28"/>
      <c r="X1020" s="28"/>
      <c r="Y1020" s="28"/>
      <c r="Z1020" s="28"/>
    </row>
    <row r="1021" spans="1:26" ht="14">
      <c r="A1021" s="28"/>
      <c r="B1021" s="28"/>
      <c r="C1021" s="5"/>
      <c r="D1021" s="28"/>
      <c r="E1021" s="28"/>
      <c r="F1021" s="28"/>
      <c r="G1021" s="28"/>
      <c r="H1021" s="28"/>
      <c r="I1021" s="20"/>
      <c r="J1021" s="28"/>
      <c r="K1021" s="28"/>
      <c r="L1021" s="28"/>
      <c r="M1021" s="28"/>
      <c r="N1021" s="28"/>
      <c r="O1021" s="28"/>
      <c r="P1021" s="28"/>
      <c r="Q1021" s="28"/>
      <c r="R1021" s="28"/>
      <c r="S1021" s="28"/>
      <c r="T1021" s="28"/>
      <c r="U1021" s="28"/>
      <c r="V1021" s="28"/>
      <c r="W1021" s="28"/>
      <c r="X1021" s="28"/>
      <c r="Y1021" s="28"/>
      <c r="Z1021" s="28"/>
    </row>
    <row r="1022" spans="1:26" ht="14">
      <c r="A1022" s="28"/>
      <c r="B1022" s="28"/>
      <c r="C1022" s="5"/>
      <c r="D1022" s="28"/>
      <c r="E1022" s="28"/>
      <c r="F1022" s="28"/>
      <c r="G1022" s="28"/>
      <c r="H1022" s="28"/>
      <c r="I1022" s="20"/>
      <c r="J1022" s="28"/>
      <c r="K1022" s="28"/>
      <c r="L1022" s="28"/>
      <c r="M1022" s="28"/>
      <c r="N1022" s="28"/>
      <c r="O1022" s="28"/>
      <c r="P1022" s="28"/>
      <c r="Q1022" s="28"/>
      <c r="R1022" s="28"/>
      <c r="S1022" s="28"/>
      <c r="T1022" s="28"/>
      <c r="U1022" s="28"/>
      <c r="V1022" s="28"/>
      <c r="W1022" s="28"/>
      <c r="X1022" s="28"/>
      <c r="Y1022" s="28"/>
      <c r="Z1022" s="28"/>
    </row>
    <row r="1023" spans="1:26" ht="14">
      <c r="A1023" s="28"/>
      <c r="B1023" s="28"/>
      <c r="C1023" s="5"/>
      <c r="D1023" s="28"/>
      <c r="E1023" s="28"/>
      <c r="F1023" s="28"/>
      <c r="G1023" s="28"/>
      <c r="H1023" s="28"/>
      <c r="I1023" s="20"/>
      <c r="J1023" s="28"/>
      <c r="K1023" s="28"/>
      <c r="L1023" s="28"/>
      <c r="M1023" s="28"/>
      <c r="N1023" s="28"/>
      <c r="O1023" s="28"/>
      <c r="P1023" s="28"/>
      <c r="Q1023" s="28"/>
      <c r="R1023" s="28"/>
      <c r="S1023" s="28"/>
      <c r="T1023" s="28"/>
      <c r="U1023" s="28"/>
      <c r="V1023" s="28"/>
      <c r="W1023" s="28"/>
      <c r="X1023" s="28"/>
      <c r="Y1023" s="28"/>
      <c r="Z1023" s="28"/>
    </row>
    <row r="1024" spans="1:26" ht="14">
      <c r="A1024" s="28"/>
      <c r="B1024" s="28"/>
      <c r="C1024" s="5"/>
      <c r="D1024" s="28"/>
      <c r="E1024" s="28"/>
      <c r="F1024" s="28"/>
      <c r="G1024" s="28"/>
      <c r="H1024" s="28"/>
      <c r="I1024" s="20"/>
      <c r="J1024" s="28"/>
      <c r="K1024" s="28"/>
      <c r="L1024" s="28"/>
      <c r="M1024" s="28"/>
      <c r="N1024" s="28"/>
      <c r="O1024" s="28"/>
      <c r="P1024" s="28"/>
      <c r="Q1024" s="28"/>
      <c r="R1024" s="28"/>
      <c r="S1024" s="28"/>
      <c r="T1024" s="28"/>
      <c r="U1024" s="28"/>
      <c r="V1024" s="28"/>
      <c r="W1024" s="28"/>
      <c r="X1024" s="28"/>
      <c r="Y1024" s="28"/>
      <c r="Z1024" s="28"/>
    </row>
    <row r="1025" spans="1:26" ht="14">
      <c r="A1025" s="28"/>
      <c r="B1025" s="28"/>
      <c r="C1025" s="5"/>
      <c r="D1025" s="28"/>
      <c r="E1025" s="28"/>
      <c r="F1025" s="28"/>
      <c r="G1025" s="28"/>
      <c r="H1025" s="28"/>
      <c r="I1025" s="20"/>
      <c r="J1025" s="28"/>
      <c r="K1025" s="28"/>
      <c r="L1025" s="28"/>
      <c r="M1025" s="28"/>
      <c r="N1025" s="28"/>
      <c r="O1025" s="28"/>
      <c r="P1025" s="28"/>
      <c r="Q1025" s="28"/>
      <c r="R1025" s="28"/>
      <c r="S1025" s="28"/>
      <c r="T1025" s="28"/>
      <c r="U1025" s="28"/>
      <c r="V1025" s="28"/>
      <c r="W1025" s="28"/>
      <c r="X1025" s="28"/>
      <c r="Y1025" s="28"/>
      <c r="Z1025" s="28"/>
    </row>
    <row r="1026" spans="1:26" ht="14">
      <c r="A1026" s="28"/>
      <c r="B1026" s="28"/>
      <c r="C1026" s="5"/>
      <c r="D1026" s="28"/>
      <c r="E1026" s="28"/>
      <c r="F1026" s="28"/>
      <c r="G1026" s="28"/>
      <c r="H1026" s="28"/>
      <c r="I1026" s="20"/>
      <c r="J1026" s="28"/>
      <c r="K1026" s="28"/>
      <c r="L1026" s="28"/>
      <c r="M1026" s="28"/>
      <c r="N1026" s="28"/>
      <c r="O1026" s="28"/>
      <c r="P1026" s="28"/>
      <c r="Q1026" s="28"/>
      <c r="R1026" s="28"/>
      <c r="S1026" s="28"/>
      <c r="T1026" s="28"/>
      <c r="U1026" s="28"/>
      <c r="V1026" s="28"/>
      <c r="W1026" s="28"/>
      <c r="X1026" s="28"/>
      <c r="Y1026" s="28"/>
      <c r="Z1026" s="28"/>
    </row>
    <row r="1027" spans="1:26" ht="14">
      <c r="A1027" s="28"/>
      <c r="B1027" s="28"/>
      <c r="C1027" s="5"/>
      <c r="D1027" s="28"/>
      <c r="E1027" s="28"/>
      <c r="F1027" s="28"/>
      <c r="G1027" s="28"/>
      <c r="H1027" s="28"/>
      <c r="I1027" s="20"/>
      <c r="J1027" s="28"/>
      <c r="K1027" s="28"/>
      <c r="L1027" s="28"/>
      <c r="M1027" s="28"/>
      <c r="N1027" s="28"/>
      <c r="O1027" s="28"/>
      <c r="P1027" s="28"/>
      <c r="Q1027" s="28"/>
      <c r="R1027" s="28"/>
      <c r="S1027" s="28"/>
      <c r="T1027" s="28"/>
      <c r="U1027" s="28"/>
      <c r="V1027" s="28"/>
      <c r="W1027" s="28"/>
      <c r="X1027" s="28"/>
      <c r="Y1027" s="28"/>
      <c r="Z1027" s="28"/>
    </row>
    <row r="1028" spans="1:26" ht="14">
      <c r="A1028" s="28"/>
      <c r="B1028" s="28"/>
      <c r="C1028" s="5"/>
      <c r="D1028" s="28"/>
      <c r="E1028" s="28"/>
      <c r="F1028" s="28"/>
      <c r="G1028" s="28"/>
      <c r="H1028" s="28"/>
      <c r="I1028" s="20"/>
      <c r="J1028" s="28"/>
      <c r="K1028" s="28"/>
      <c r="L1028" s="28"/>
      <c r="M1028" s="28"/>
      <c r="N1028" s="28"/>
      <c r="O1028" s="28"/>
      <c r="P1028" s="28"/>
      <c r="Q1028" s="28"/>
      <c r="R1028" s="28"/>
      <c r="S1028" s="28"/>
      <c r="T1028" s="28"/>
      <c r="U1028" s="28"/>
      <c r="V1028" s="28"/>
      <c r="W1028" s="28"/>
      <c r="X1028" s="28"/>
      <c r="Y1028" s="28"/>
      <c r="Z1028" s="28"/>
    </row>
    <row r="1029" spans="1:26" ht="14">
      <c r="A1029" s="28"/>
      <c r="B1029" s="28"/>
      <c r="C1029" s="5"/>
      <c r="D1029" s="28"/>
      <c r="E1029" s="28"/>
      <c r="F1029" s="28"/>
      <c r="G1029" s="28"/>
      <c r="H1029" s="28"/>
      <c r="I1029" s="20"/>
      <c r="J1029" s="28"/>
      <c r="K1029" s="28"/>
      <c r="L1029" s="28"/>
      <c r="M1029" s="28"/>
      <c r="N1029" s="28"/>
      <c r="O1029" s="28"/>
      <c r="P1029" s="28"/>
      <c r="Q1029" s="28"/>
      <c r="R1029" s="28"/>
      <c r="S1029" s="28"/>
      <c r="T1029" s="28"/>
      <c r="U1029" s="28"/>
      <c r="V1029" s="28"/>
      <c r="W1029" s="28"/>
      <c r="X1029" s="28"/>
      <c r="Y1029" s="28"/>
      <c r="Z1029" s="28"/>
    </row>
    <row r="1030" spans="1:26" ht="14">
      <c r="A1030" s="28"/>
      <c r="B1030" s="28"/>
      <c r="C1030" s="5"/>
      <c r="D1030" s="28"/>
      <c r="E1030" s="28"/>
      <c r="F1030" s="28"/>
      <c r="G1030" s="28"/>
      <c r="H1030" s="28"/>
      <c r="I1030" s="20"/>
      <c r="J1030" s="28"/>
      <c r="K1030" s="28"/>
      <c r="L1030" s="28"/>
      <c r="M1030" s="28"/>
      <c r="N1030" s="28"/>
      <c r="O1030" s="28"/>
      <c r="P1030" s="28"/>
      <c r="Q1030" s="28"/>
      <c r="R1030" s="28"/>
      <c r="S1030" s="28"/>
      <c r="T1030" s="28"/>
      <c r="U1030" s="28"/>
      <c r="V1030" s="28"/>
      <c r="W1030" s="28"/>
      <c r="X1030" s="28"/>
      <c r="Y1030" s="28"/>
      <c r="Z1030" s="28"/>
    </row>
    <row r="1031" spans="1:26" ht="14">
      <c r="A1031" s="28"/>
      <c r="B1031" s="28"/>
      <c r="C1031" s="5"/>
      <c r="D1031" s="28"/>
      <c r="E1031" s="28"/>
      <c r="F1031" s="28"/>
      <c r="G1031" s="28"/>
      <c r="H1031" s="28"/>
      <c r="I1031" s="20"/>
      <c r="J1031" s="28"/>
      <c r="K1031" s="28"/>
      <c r="L1031" s="28"/>
      <c r="M1031" s="28"/>
      <c r="N1031" s="28"/>
      <c r="O1031" s="28"/>
      <c r="P1031" s="28"/>
      <c r="Q1031" s="28"/>
      <c r="R1031" s="28"/>
      <c r="S1031" s="28"/>
      <c r="T1031" s="28"/>
      <c r="U1031" s="28"/>
      <c r="V1031" s="28"/>
      <c r="W1031" s="28"/>
      <c r="X1031" s="28"/>
      <c r="Y1031" s="28"/>
      <c r="Z1031" s="28"/>
    </row>
    <row r="1032" spans="1:26" ht="14">
      <c r="A1032" s="28"/>
      <c r="B1032" s="28"/>
      <c r="C1032" s="5"/>
      <c r="D1032" s="28"/>
      <c r="E1032" s="28"/>
      <c r="F1032" s="28"/>
      <c r="G1032" s="28"/>
      <c r="H1032" s="28"/>
      <c r="I1032" s="20"/>
      <c r="J1032" s="28"/>
      <c r="K1032" s="28"/>
      <c r="L1032" s="28"/>
      <c r="M1032" s="28"/>
      <c r="N1032" s="28"/>
      <c r="O1032" s="28"/>
      <c r="P1032" s="28"/>
      <c r="Q1032" s="28"/>
      <c r="R1032" s="28"/>
      <c r="S1032" s="28"/>
      <c r="T1032" s="28"/>
      <c r="U1032" s="28"/>
      <c r="V1032" s="28"/>
      <c r="W1032" s="28"/>
      <c r="X1032" s="28"/>
      <c r="Y1032" s="28"/>
      <c r="Z1032" s="28"/>
    </row>
    <row r="1033" spans="1:26" ht="14">
      <c r="A1033" s="28"/>
      <c r="B1033" s="28"/>
      <c r="C1033" s="5"/>
      <c r="D1033" s="28"/>
      <c r="E1033" s="28"/>
      <c r="F1033" s="28"/>
      <c r="G1033" s="28"/>
      <c r="H1033" s="28"/>
      <c r="I1033" s="20"/>
      <c r="J1033" s="28"/>
      <c r="K1033" s="28"/>
      <c r="L1033" s="28"/>
      <c r="M1033" s="28"/>
      <c r="N1033" s="28"/>
      <c r="O1033" s="28"/>
      <c r="P1033" s="28"/>
      <c r="Q1033" s="28"/>
      <c r="R1033" s="28"/>
      <c r="S1033" s="28"/>
      <c r="T1033" s="28"/>
      <c r="U1033" s="28"/>
      <c r="V1033" s="28"/>
      <c r="W1033" s="28"/>
      <c r="X1033" s="28"/>
      <c r="Y1033" s="28"/>
      <c r="Z1033" s="28"/>
    </row>
    <row r="1034" spans="1:26" ht="14">
      <c r="A1034" s="28"/>
      <c r="B1034" s="28"/>
      <c r="C1034" s="5"/>
      <c r="D1034" s="28"/>
      <c r="E1034" s="28"/>
      <c r="F1034" s="28"/>
      <c r="G1034" s="28"/>
      <c r="H1034" s="28"/>
      <c r="I1034" s="20"/>
      <c r="J1034" s="28"/>
      <c r="K1034" s="28"/>
      <c r="L1034" s="28"/>
      <c r="M1034" s="28"/>
      <c r="N1034" s="28"/>
      <c r="O1034" s="28"/>
      <c r="P1034" s="28"/>
      <c r="Q1034" s="28"/>
      <c r="R1034" s="28"/>
      <c r="S1034" s="28"/>
      <c r="T1034" s="28"/>
      <c r="U1034" s="28"/>
      <c r="V1034" s="28"/>
      <c r="W1034" s="28"/>
      <c r="X1034" s="28"/>
      <c r="Y1034" s="28"/>
      <c r="Z1034" s="28"/>
    </row>
    <row r="1035" spans="1:26" ht="14">
      <c r="A1035" s="28"/>
      <c r="B1035" s="28"/>
      <c r="C1035" s="5"/>
      <c r="D1035" s="28"/>
      <c r="E1035" s="28"/>
      <c r="F1035" s="28"/>
      <c r="G1035" s="28"/>
      <c r="H1035" s="28"/>
      <c r="I1035" s="20"/>
      <c r="J1035" s="28"/>
      <c r="K1035" s="28"/>
      <c r="L1035" s="28"/>
      <c r="M1035" s="28"/>
      <c r="N1035" s="28"/>
      <c r="O1035" s="28"/>
      <c r="P1035" s="28"/>
      <c r="Q1035" s="28"/>
      <c r="R1035" s="28"/>
      <c r="S1035" s="28"/>
      <c r="T1035" s="28"/>
      <c r="U1035" s="28"/>
      <c r="V1035" s="28"/>
      <c r="W1035" s="28"/>
      <c r="X1035" s="28"/>
      <c r="Y1035" s="28"/>
      <c r="Z1035" s="28"/>
    </row>
    <row r="1036" spans="1:26" ht="14">
      <c r="A1036" s="28"/>
      <c r="B1036" s="28"/>
      <c r="C1036" s="5"/>
      <c r="D1036" s="28"/>
      <c r="E1036" s="28"/>
      <c r="F1036" s="28"/>
      <c r="G1036" s="28"/>
      <c r="H1036" s="28"/>
      <c r="I1036" s="20"/>
      <c r="J1036" s="28"/>
      <c r="K1036" s="28"/>
      <c r="L1036" s="28"/>
      <c r="M1036" s="28"/>
      <c r="N1036" s="28"/>
      <c r="O1036" s="28"/>
      <c r="P1036" s="28"/>
      <c r="Q1036" s="28"/>
      <c r="R1036" s="28"/>
      <c r="S1036" s="28"/>
      <c r="T1036" s="28"/>
      <c r="U1036" s="28"/>
      <c r="V1036" s="28"/>
      <c r="W1036" s="28"/>
      <c r="X1036" s="28"/>
      <c r="Y1036" s="28"/>
      <c r="Z1036" s="28"/>
    </row>
    <row r="1037" spans="1:26" ht="14">
      <c r="A1037" s="28"/>
      <c r="B1037" s="28"/>
      <c r="C1037" s="5"/>
      <c r="D1037" s="28"/>
      <c r="E1037" s="28"/>
      <c r="F1037" s="28"/>
      <c r="G1037" s="28"/>
      <c r="H1037" s="28"/>
      <c r="I1037" s="20"/>
      <c r="J1037" s="28"/>
      <c r="K1037" s="28"/>
      <c r="L1037" s="28"/>
      <c r="M1037" s="28"/>
      <c r="N1037" s="28"/>
      <c r="O1037" s="28"/>
      <c r="P1037" s="28"/>
      <c r="Q1037" s="28"/>
      <c r="R1037" s="28"/>
      <c r="S1037" s="28"/>
      <c r="T1037" s="28"/>
      <c r="U1037" s="28"/>
      <c r="V1037" s="28"/>
      <c r="W1037" s="28"/>
      <c r="X1037" s="28"/>
      <c r="Y1037" s="28"/>
      <c r="Z1037" s="28"/>
    </row>
    <row r="1038" spans="1:26" ht="14">
      <c r="A1038" s="28"/>
      <c r="B1038" s="28"/>
      <c r="C1038" s="5"/>
      <c r="D1038" s="28"/>
      <c r="E1038" s="28"/>
      <c r="F1038" s="28"/>
      <c r="G1038" s="28"/>
      <c r="H1038" s="28"/>
      <c r="I1038" s="20"/>
      <c r="J1038" s="28"/>
      <c r="K1038" s="28"/>
      <c r="L1038" s="28"/>
      <c r="M1038" s="28"/>
      <c r="N1038" s="28"/>
      <c r="O1038" s="28"/>
      <c r="P1038" s="28"/>
      <c r="Q1038" s="28"/>
      <c r="R1038" s="28"/>
      <c r="S1038" s="28"/>
      <c r="T1038" s="28"/>
      <c r="U1038" s="28"/>
      <c r="V1038" s="28"/>
      <c r="W1038" s="28"/>
      <c r="X1038" s="28"/>
      <c r="Y1038" s="28"/>
      <c r="Z1038" s="28"/>
    </row>
    <row r="1039" spans="1:26" ht="14">
      <c r="A1039" s="28"/>
      <c r="B1039" s="28"/>
      <c r="C1039" s="5"/>
      <c r="D1039" s="28"/>
      <c r="E1039" s="28"/>
      <c r="F1039" s="28"/>
      <c r="G1039" s="28"/>
      <c r="H1039" s="28"/>
      <c r="I1039" s="20"/>
      <c r="J1039" s="28"/>
      <c r="K1039" s="28"/>
      <c r="L1039" s="28"/>
      <c r="M1039" s="28"/>
      <c r="N1039" s="28"/>
      <c r="O1039" s="28"/>
      <c r="P1039" s="28"/>
      <c r="Q1039" s="28"/>
      <c r="R1039" s="28"/>
      <c r="S1039" s="28"/>
      <c r="T1039" s="28"/>
      <c r="U1039" s="28"/>
      <c r="V1039" s="28"/>
      <c r="W1039" s="28"/>
      <c r="X1039" s="28"/>
      <c r="Y1039" s="28"/>
      <c r="Z1039" s="28"/>
    </row>
    <row r="1040" spans="1:26" ht="14">
      <c r="A1040" s="28"/>
      <c r="B1040" s="28"/>
      <c r="C1040" s="5"/>
      <c r="D1040" s="28"/>
      <c r="E1040" s="28"/>
      <c r="F1040" s="28"/>
      <c r="G1040" s="28"/>
      <c r="H1040" s="28"/>
      <c r="I1040" s="20"/>
      <c r="J1040" s="28"/>
      <c r="K1040" s="28"/>
      <c r="L1040" s="28"/>
      <c r="M1040" s="28"/>
      <c r="N1040" s="28"/>
      <c r="O1040" s="28"/>
      <c r="P1040" s="28"/>
      <c r="Q1040" s="28"/>
      <c r="R1040" s="28"/>
      <c r="S1040" s="28"/>
      <c r="T1040" s="28"/>
      <c r="U1040" s="28"/>
      <c r="V1040" s="28"/>
      <c r="W1040" s="28"/>
      <c r="X1040" s="28"/>
      <c r="Y1040" s="28"/>
      <c r="Z1040" s="28"/>
    </row>
    <row r="1041" spans="1:26" ht="14">
      <c r="A1041" s="28"/>
      <c r="B1041" s="28"/>
      <c r="C1041" s="5"/>
      <c r="D1041" s="28"/>
      <c r="E1041" s="28"/>
      <c r="F1041" s="28"/>
      <c r="G1041" s="28"/>
      <c r="H1041" s="28"/>
      <c r="I1041" s="20"/>
      <c r="J1041" s="28"/>
      <c r="K1041" s="28"/>
      <c r="L1041" s="28"/>
      <c r="M1041" s="28"/>
      <c r="N1041" s="28"/>
      <c r="O1041" s="28"/>
      <c r="P1041" s="28"/>
      <c r="Q1041" s="28"/>
      <c r="R1041" s="28"/>
      <c r="S1041" s="28"/>
      <c r="T1041" s="28"/>
      <c r="U1041" s="28"/>
      <c r="V1041" s="28"/>
      <c r="W1041" s="28"/>
      <c r="X1041" s="28"/>
      <c r="Y1041" s="28"/>
      <c r="Z1041" s="28"/>
    </row>
    <row r="1042" spans="1:26" ht="14">
      <c r="A1042" s="28"/>
      <c r="B1042" s="28"/>
      <c r="C1042" s="5"/>
      <c r="D1042" s="28"/>
      <c r="E1042" s="28"/>
      <c r="F1042" s="28"/>
      <c r="G1042" s="28"/>
      <c r="H1042" s="28"/>
      <c r="I1042" s="20"/>
      <c r="J1042" s="28"/>
      <c r="K1042" s="28"/>
      <c r="L1042" s="28"/>
      <c r="M1042" s="28"/>
      <c r="N1042" s="28"/>
      <c r="O1042" s="28"/>
      <c r="P1042" s="28"/>
      <c r="Q1042" s="28"/>
      <c r="R1042" s="28"/>
      <c r="S1042" s="28"/>
      <c r="T1042" s="28"/>
      <c r="U1042" s="28"/>
      <c r="V1042" s="28"/>
      <c r="W1042" s="28"/>
      <c r="X1042" s="28"/>
      <c r="Y1042" s="28"/>
      <c r="Z1042" s="28"/>
    </row>
    <row r="1043" spans="1:26" ht="14">
      <c r="A1043" s="28"/>
      <c r="B1043" s="28"/>
      <c r="C1043" s="5"/>
      <c r="D1043" s="28"/>
      <c r="E1043" s="28"/>
      <c r="F1043" s="28"/>
      <c r="G1043" s="28"/>
      <c r="H1043" s="28"/>
      <c r="I1043" s="20"/>
      <c r="J1043" s="28"/>
      <c r="K1043" s="28"/>
      <c r="L1043" s="28"/>
      <c r="M1043" s="28"/>
      <c r="N1043" s="28"/>
      <c r="O1043" s="28"/>
      <c r="P1043" s="28"/>
      <c r="Q1043" s="28"/>
      <c r="R1043" s="28"/>
      <c r="S1043" s="28"/>
      <c r="T1043" s="28"/>
      <c r="U1043" s="28"/>
      <c r="V1043" s="28"/>
      <c r="W1043" s="28"/>
      <c r="X1043" s="28"/>
      <c r="Y1043" s="28"/>
      <c r="Z1043" s="28"/>
    </row>
    <row r="1044" spans="1:26" ht="14">
      <c r="A1044" s="28"/>
      <c r="B1044" s="28"/>
      <c r="C1044" s="5"/>
      <c r="D1044" s="28"/>
      <c r="E1044" s="28"/>
      <c r="F1044" s="28"/>
      <c r="G1044" s="28"/>
      <c r="H1044" s="28"/>
      <c r="I1044" s="20"/>
      <c r="J1044" s="28"/>
      <c r="K1044" s="28"/>
      <c r="L1044" s="28"/>
      <c r="M1044" s="28"/>
      <c r="N1044" s="28"/>
      <c r="O1044" s="28"/>
      <c r="P1044" s="28"/>
      <c r="Q1044" s="28"/>
      <c r="R1044" s="28"/>
      <c r="S1044" s="28"/>
      <c r="T1044" s="28"/>
      <c r="U1044" s="28"/>
      <c r="V1044" s="28"/>
      <c r="W1044" s="28"/>
      <c r="X1044" s="28"/>
      <c r="Y1044" s="28"/>
      <c r="Z1044" s="28"/>
    </row>
    <row r="1045" spans="1:26" ht="14">
      <c r="A1045" s="28"/>
      <c r="B1045" s="28"/>
      <c r="C1045" s="5"/>
      <c r="D1045" s="28"/>
      <c r="E1045" s="28"/>
      <c r="F1045" s="28"/>
      <c r="G1045" s="28"/>
      <c r="H1045" s="28"/>
      <c r="I1045" s="20"/>
      <c r="J1045" s="28"/>
      <c r="K1045" s="28"/>
      <c r="L1045" s="28"/>
      <c r="M1045" s="28"/>
      <c r="N1045" s="28"/>
      <c r="O1045" s="28"/>
      <c r="P1045" s="28"/>
      <c r="Q1045" s="28"/>
      <c r="R1045" s="28"/>
      <c r="S1045" s="28"/>
      <c r="T1045" s="28"/>
      <c r="U1045" s="28"/>
      <c r="V1045" s="28"/>
      <c r="W1045" s="28"/>
      <c r="X1045" s="28"/>
      <c r="Y1045" s="28"/>
      <c r="Z1045" s="28"/>
    </row>
    <row r="1046" spans="1:26" ht="14">
      <c r="A1046" s="28"/>
      <c r="B1046" s="28"/>
      <c r="C1046" s="5"/>
      <c r="D1046" s="28"/>
      <c r="E1046" s="28"/>
      <c r="F1046" s="28"/>
      <c r="G1046" s="28"/>
      <c r="H1046" s="28"/>
      <c r="I1046" s="20"/>
      <c r="J1046" s="28"/>
      <c r="K1046" s="28"/>
      <c r="L1046" s="28"/>
      <c r="M1046" s="28"/>
      <c r="N1046" s="28"/>
      <c r="O1046" s="28"/>
      <c r="P1046" s="28"/>
      <c r="Q1046" s="28"/>
      <c r="R1046" s="28"/>
      <c r="S1046" s="28"/>
      <c r="T1046" s="28"/>
      <c r="U1046" s="28"/>
      <c r="V1046" s="28"/>
      <c r="W1046" s="28"/>
      <c r="X1046" s="28"/>
      <c r="Y1046" s="28"/>
      <c r="Z1046" s="28"/>
    </row>
    <row r="1047" spans="1:26" ht="14">
      <c r="A1047" s="28"/>
      <c r="B1047" s="28"/>
      <c r="C1047" s="5"/>
      <c r="D1047" s="28"/>
      <c r="E1047" s="28"/>
      <c r="F1047" s="28"/>
      <c r="G1047" s="28"/>
      <c r="H1047" s="28"/>
      <c r="I1047" s="20"/>
      <c r="J1047" s="28"/>
      <c r="K1047" s="28"/>
      <c r="L1047" s="28"/>
      <c r="M1047" s="28"/>
      <c r="N1047" s="28"/>
      <c r="O1047" s="28"/>
      <c r="P1047" s="28"/>
      <c r="Q1047" s="28"/>
      <c r="R1047" s="28"/>
      <c r="S1047" s="28"/>
      <c r="T1047" s="28"/>
      <c r="U1047" s="28"/>
      <c r="V1047" s="28"/>
      <c r="W1047" s="28"/>
      <c r="X1047" s="28"/>
      <c r="Y1047" s="28"/>
      <c r="Z1047" s="28"/>
    </row>
    <row r="1048" spans="1:26" ht="14">
      <c r="A1048" s="28"/>
      <c r="B1048" s="28"/>
      <c r="C1048" s="5"/>
      <c r="D1048" s="28"/>
      <c r="E1048" s="28"/>
      <c r="F1048" s="28"/>
      <c r="G1048" s="28"/>
      <c r="H1048" s="28"/>
      <c r="I1048" s="20"/>
      <c r="J1048" s="28"/>
      <c r="K1048" s="28"/>
      <c r="L1048" s="28"/>
      <c r="M1048" s="28"/>
      <c r="N1048" s="28"/>
      <c r="O1048" s="28"/>
      <c r="P1048" s="28"/>
      <c r="Q1048" s="28"/>
      <c r="R1048" s="28"/>
      <c r="S1048" s="28"/>
      <c r="T1048" s="28"/>
      <c r="U1048" s="28"/>
      <c r="V1048" s="28"/>
      <c r="W1048" s="28"/>
      <c r="X1048" s="28"/>
      <c r="Y1048" s="28"/>
      <c r="Z1048" s="28"/>
    </row>
    <row r="1049" spans="1:26" ht="14">
      <c r="A1049" s="28"/>
      <c r="B1049" s="28"/>
      <c r="C1049" s="5"/>
      <c r="D1049" s="28"/>
      <c r="E1049" s="28"/>
      <c r="F1049" s="28"/>
      <c r="G1049" s="28"/>
      <c r="H1049" s="28"/>
      <c r="I1049" s="20"/>
      <c r="J1049" s="28"/>
      <c r="K1049" s="28"/>
      <c r="L1049" s="28"/>
      <c r="M1049" s="28"/>
      <c r="N1049" s="28"/>
      <c r="O1049" s="28"/>
      <c r="P1049" s="28"/>
      <c r="Q1049" s="28"/>
      <c r="R1049" s="28"/>
      <c r="S1049" s="28"/>
      <c r="T1049" s="28"/>
      <c r="U1049" s="28"/>
      <c r="V1049" s="28"/>
      <c r="W1049" s="28"/>
      <c r="X1049" s="28"/>
      <c r="Y1049" s="28"/>
      <c r="Z1049" s="28"/>
    </row>
    <row r="1050" spans="1:26" ht="14">
      <c r="A1050" s="28"/>
      <c r="B1050" s="28"/>
      <c r="C1050" s="5"/>
      <c r="D1050" s="28"/>
      <c r="E1050" s="28"/>
      <c r="F1050" s="28"/>
      <c r="G1050" s="28"/>
      <c r="H1050" s="28"/>
      <c r="I1050" s="20"/>
      <c r="J1050" s="28"/>
      <c r="K1050" s="28"/>
      <c r="L1050" s="28"/>
      <c r="M1050" s="28"/>
      <c r="N1050" s="28"/>
      <c r="O1050" s="28"/>
      <c r="P1050" s="28"/>
      <c r="Q1050" s="28"/>
      <c r="R1050" s="28"/>
      <c r="S1050" s="28"/>
      <c r="T1050" s="28"/>
      <c r="U1050" s="28"/>
      <c r="V1050" s="28"/>
      <c r="W1050" s="28"/>
      <c r="X1050" s="28"/>
      <c r="Y1050" s="28"/>
      <c r="Z1050" s="28"/>
    </row>
    <row r="1051" spans="1:26" ht="14">
      <c r="A1051" s="28"/>
      <c r="B1051" s="28"/>
      <c r="C1051" s="5"/>
      <c r="D1051" s="28"/>
      <c r="E1051" s="28"/>
      <c r="F1051" s="28"/>
      <c r="G1051" s="28"/>
      <c r="H1051" s="28"/>
      <c r="I1051" s="20"/>
      <c r="J1051" s="28"/>
      <c r="K1051" s="28"/>
      <c r="L1051" s="28"/>
      <c r="M1051" s="28"/>
      <c r="N1051" s="28"/>
      <c r="O1051" s="28"/>
      <c r="P1051" s="28"/>
      <c r="Q1051" s="28"/>
      <c r="R1051" s="28"/>
      <c r="S1051" s="28"/>
      <c r="T1051" s="28"/>
      <c r="U1051" s="28"/>
      <c r="V1051" s="28"/>
      <c r="W1051" s="28"/>
      <c r="X1051" s="28"/>
      <c r="Y1051" s="28"/>
      <c r="Z1051" s="28"/>
    </row>
    <row r="1052" spans="1:26" ht="14">
      <c r="A1052" s="28"/>
      <c r="B1052" s="28"/>
      <c r="C1052" s="5"/>
      <c r="D1052" s="28"/>
      <c r="E1052" s="28"/>
      <c r="F1052" s="28"/>
      <c r="G1052" s="28"/>
      <c r="H1052" s="28"/>
      <c r="I1052" s="20"/>
      <c r="J1052" s="28"/>
      <c r="K1052" s="28"/>
      <c r="L1052" s="28"/>
      <c r="M1052" s="28"/>
      <c r="N1052" s="28"/>
      <c r="O1052" s="28"/>
      <c r="P1052" s="28"/>
      <c r="Q1052" s="28"/>
      <c r="R1052" s="28"/>
      <c r="S1052" s="28"/>
      <c r="T1052" s="28"/>
      <c r="U1052" s="28"/>
      <c r="V1052" s="28"/>
      <c r="W1052" s="28"/>
      <c r="X1052" s="28"/>
      <c r="Y1052" s="28"/>
      <c r="Z1052" s="28"/>
    </row>
    <row r="1053" spans="1:26" ht="14">
      <c r="A1053" s="28"/>
      <c r="B1053" s="28"/>
      <c r="C1053" s="5"/>
      <c r="D1053" s="28"/>
      <c r="E1053" s="28"/>
      <c r="F1053" s="28"/>
      <c r="G1053" s="28"/>
      <c r="H1053" s="28"/>
      <c r="I1053" s="20"/>
      <c r="J1053" s="28"/>
      <c r="K1053" s="28"/>
      <c r="L1053" s="28"/>
      <c r="M1053" s="28"/>
      <c r="N1053" s="28"/>
      <c r="O1053" s="28"/>
      <c r="P1053" s="28"/>
      <c r="Q1053" s="28"/>
      <c r="R1053" s="28"/>
      <c r="S1053" s="28"/>
      <c r="T1053" s="28"/>
      <c r="U1053" s="28"/>
      <c r="V1053" s="28"/>
      <c r="W1053" s="28"/>
      <c r="X1053" s="28"/>
      <c r="Y1053" s="28"/>
      <c r="Z1053" s="28"/>
    </row>
    <row r="1054" spans="1:26" ht="14">
      <c r="A1054" s="28"/>
      <c r="B1054" s="28"/>
      <c r="C1054" s="5"/>
      <c r="D1054" s="28"/>
      <c r="E1054" s="28"/>
      <c r="F1054" s="28"/>
      <c r="G1054" s="28"/>
      <c r="H1054" s="28"/>
      <c r="I1054" s="20"/>
      <c r="J1054" s="28"/>
      <c r="K1054" s="28"/>
      <c r="L1054" s="28"/>
      <c r="M1054" s="28"/>
      <c r="N1054" s="28"/>
      <c r="O1054" s="28"/>
      <c r="P1054" s="28"/>
      <c r="Q1054" s="28"/>
      <c r="R1054" s="28"/>
      <c r="S1054" s="28"/>
      <c r="T1054" s="28"/>
      <c r="U1054" s="28"/>
      <c r="V1054" s="28"/>
      <c r="W1054" s="28"/>
      <c r="X1054" s="28"/>
      <c r="Y1054" s="28"/>
      <c r="Z1054" s="28"/>
    </row>
    <row r="1055" spans="1:26" ht="14">
      <c r="A1055" s="28"/>
      <c r="B1055" s="28"/>
      <c r="C1055" s="5"/>
      <c r="D1055" s="28"/>
      <c r="E1055" s="28"/>
      <c r="F1055" s="28"/>
      <c r="G1055" s="28"/>
      <c r="H1055" s="28"/>
      <c r="I1055" s="20"/>
      <c r="J1055" s="28"/>
      <c r="K1055" s="28"/>
      <c r="L1055" s="28"/>
      <c r="M1055" s="28"/>
      <c r="N1055" s="28"/>
      <c r="O1055" s="28"/>
      <c r="P1055" s="28"/>
      <c r="Q1055" s="28"/>
      <c r="R1055" s="28"/>
      <c r="S1055" s="28"/>
      <c r="T1055" s="28"/>
      <c r="U1055" s="28"/>
      <c r="V1055" s="28"/>
      <c r="W1055" s="28"/>
      <c r="X1055" s="28"/>
      <c r="Y1055" s="28"/>
      <c r="Z1055" s="28"/>
    </row>
    <row r="1056" spans="1:26" ht="14">
      <c r="A1056" s="28"/>
      <c r="B1056" s="28"/>
      <c r="C1056" s="5"/>
      <c r="D1056" s="28"/>
      <c r="E1056" s="28"/>
      <c r="F1056" s="28"/>
      <c r="G1056" s="28"/>
      <c r="H1056" s="28"/>
      <c r="I1056" s="20"/>
      <c r="J1056" s="28"/>
      <c r="K1056" s="28"/>
      <c r="L1056" s="28"/>
      <c r="M1056" s="28"/>
      <c r="N1056" s="28"/>
      <c r="O1056" s="28"/>
      <c r="P1056" s="28"/>
      <c r="Q1056" s="28"/>
      <c r="R1056" s="28"/>
      <c r="S1056" s="28"/>
      <c r="T1056" s="28"/>
      <c r="U1056" s="28"/>
      <c r="V1056" s="28"/>
      <c r="W1056" s="28"/>
      <c r="X1056" s="28"/>
      <c r="Y1056" s="28"/>
      <c r="Z1056" s="28"/>
    </row>
    <row r="1057" spans="1:26" ht="14">
      <c r="A1057" s="28"/>
      <c r="B1057" s="28"/>
      <c r="C1057" s="5"/>
      <c r="D1057" s="28"/>
      <c r="E1057" s="28"/>
      <c r="F1057" s="28"/>
      <c r="G1057" s="28"/>
      <c r="H1057" s="28"/>
      <c r="I1057" s="20"/>
      <c r="J1057" s="28"/>
      <c r="K1057" s="28"/>
      <c r="L1057" s="28"/>
      <c r="M1057" s="28"/>
      <c r="N1057" s="28"/>
      <c r="O1057" s="28"/>
      <c r="P1057" s="28"/>
      <c r="Q1057" s="28"/>
      <c r="R1057" s="28"/>
      <c r="S1057" s="28"/>
      <c r="T1057" s="28"/>
      <c r="U1057" s="28"/>
      <c r="V1057" s="28"/>
      <c r="W1057" s="28"/>
      <c r="X1057" s="28"/>
      <c r="Y1057" s="28"/>
      <c r="Z1057" s="28"/>
    </row>
    <row r="1058" spans="1:26" ht="14">
      <c r="A1058" s="28"/>
      <c r="B1058" s="28"/>
      <c r="C1058" s="5"/>
      <c r="D1058" s="28"/>
      <c r="E1058" s="28"/>
      <c r="F1058" s="28"/>
      <c r="G1058" s="28"/>
      <c r="H1058" s="28"/>
      <c r="I1058" s="20"/>
      <c r="J1058" s="28"/>
      <c r="K1058" s="28"/>
      <c r="L1058" s="28"/>
      <c r="M1058" s="28"/>
      <c r="N1058" s="28"/>
      <c r="O1058" s="28"/>
      <c r="P1058" s="28"/>
      <c r="Q1058" s="28"/>
      <c r="R1058" s="28"/>
      <c r="S1058" s="28"/>
      <c r="T1058" s="28"/>
      <c r="U1058" s="28"/>
      <c r="V1058" s="28"/>
      <c r="W1058" s="28"/>
      <c r="X1058" s="28"/>
      <c r="Y1058" s="28"/>
      <c r="Z1058" s="28"/>
    </row>
    <row r="1059" spans="1:26" ht="14">
      <c r="A1059" s="28"/>
      <c r="B1059" s="28"/>
      <c r="C1059" s="5"/>
      <c r="D1059" s="28"/>
      <c r="E1059" s="28"/>
      <c r="F1059" s="28"/>
      <c r="G1059" s="28"/>
      <c r="H1059" s="28"/>
      <c r="I1059" s="20"/>
      <c r="J1059" s="28"/>
      <c r="K1059" s="28"/>
      <c r="L1059" s="28"/>
      <c r="M1059" s="28"/>
      <c r="N1059" s="28"/>
      <c r="O1059" s="28"/>
      <c r="P1059" s="28"/>
      <c r="Q1059" s="28"/>
      <c r="R1059" s="28"/>
      <c r="S1059" s="28"/>
      <c r="T1059" s="28"/>
      <c r="U1059" s="28"/>
      <c r="V1059" s="28"/>
      <c r="W1059" s="28"/>
      <c r="X1059" s="28"/>
      <c r="Y1059" s="28"/>
      <c r="Z1059" s="28"/>
    </row>
    <row r="1060" spans="1:26" ht="14">
      <c r="A1060" s="28"/>
      <c r="B1060" s="28"/>
      <c r="C1060" s="5"/>
      <c r="D1060" s="28"/>
      <c r="E1060" s="28"/>
      <c r="F1060" s="28"/>
      <c r="G1060" s="28"/>
      <c r="H1060" s="28"/>
      <c r="I1060" s="20"/>
      <c r="J1060" s="28"/>
      <c r="K1060" s="28"/>
      <c r="L1060" s="28"/>
      <c r="M1060" s="28"/>
      <c r="N1060" s="28"/>
      <c r="O1060" s="28"/>
      <c r="P1060" s="28"/>
      <c r="Q1060" s="28"/>
      <c r="R1060" s="28"/>
      <c r="S1060" s="28"/>
      <c r="T1060" s="28"/>
      <c r="U1060" s="28"/>
      <c r="V1060" s="28"/>
      <c r="W1060" s="28"/>
      <c r="X1060" s="28"/>
      <c r="Y1060" s="28"/>
      <c r="Z1060" s="28"/>
    </row>
    <row r="1061" spans="1:26" ht="14">
      <c r="A1061" s="28"/>
      <c r="B1061" s="28"/>
      <c r="C1061" s="5"/>
      <c r="D1061" s="28"/>
      <c r="E1061" s="28"/>
      <c r="F1061" s="28"/>
      <c r="G1061" s="28"/>
      <c r="H1061" s="28"/>
      <c r="I1061" s="20"/>
      <c r="J1061" s="28"/>
      <c r="K1061" s="28"/>
      <c r="L1061" s="28"/>
      <c r="M1061" s="28"/>
      <c r="N1061" s="28"/>
      <c r="O1061" s="28"/>
      <c r="P1061" s="28"/>
      <c r="Q1061" s="28"/>
      <c r="R1061" s="28"/>
      <c r="S1061" s="28"/>
      <c r="T1061" s="28"/>
      <c r="U1061" s="28"/>
      <c r="V1061" s="28"/>
      <c r="W1061" s="28"/>
      <c r="X1061" s="28"/>
      <c r="Y1061" s="28"/>
      <c r="Z1061" s="28"/>
    </row>
    <row r="1062" spans="1:26" ht="14">
      <c r="A1062" s="28"/>
      <c r="B1062" s="28"/>
      <c r="C1062" s="5"/>
      <c r="D1062" s="28"/>
      <c r="E1062" s="28"/>
      <c r="F1062" s="28"/>
      <c r="G1062" s="28"/>
      <c r="H1062" s="28"/>
      <c r="I1062" s="20"/>
      <c r="J1062" s="28"/>
      <c r="K1062" s="28"/>
      <c r="L1062" s="28"/>
      <c r="M1062" s="28"/>
      <c r="N1062" s="28"/>
      <c r="O1062" s="28"/>
      <c r="P1062" s="28"/>
      <c r="Q1062" s="28"/>
      <c r="R1062" s="28"/>
      <c r="S1062" s="28"/>
      <c r="T1062" s="28"/>
      <c r="U1062" s="28"/>
      <c r="V1062" s="28"/>
      <c r="W1062" s="28"/>
      <c r="X1062" s="28"/>
      <c r="Y1062" s="28"/>
      <c r="Z1062" s="28"/>
    </row>
    <row r="1063" spans="1:26" ht="14">
      <c r="A1063" s="28"/>
      <c r="B1063" s="28"/>
      <c r="C1063" s="5"/>
      <c r="D1063" s="28"/>
      <c r="E1063" s="28"/>
      <c r="F1063" s="28"/>
      <c r="G1063" s="28"/>
      <c r="H1063" s="28"/>
      <c r="I1063" s="20"/>
      <c r="J1063" s="28"/>
      <c r="K1063" s="28"/>
      <c r="L1063" s="28"/>
      <c r="M1063" s="28"/>
      <c r="N1063" s="28"/>
      <c r="O1063" s="28"/>
      <c r="P1063" s="28"/>
      <c r="Q1063" s="28"/>
      <c r="R1063" s="28"/>
      <c r="S1063" s="28"/>
      <c r="T1063" s="28"/>
      <c r="U1063" s="28"/>
      <c r="V1063" s="28"/>
      <c r="W1063" s="28"/>
      <c r="X1063" s="28"/>
      <c r="Y1063" s="28"/>
      <c r="Z1063" s="28"/>
    </row>
    <row r="1064" spans="1:26" ht="14">
      <c r="A1064" s="28"/>
      <c r="B1064" s="28"/>
      <c r="C1064" s="5"/>
      <c r="D1064" s="28"/>
      <c r="E1064" s="28"/>
      <c r="F1064" s="28"/>
      <c r="G1064" s="28"/>
      <c r="H1064" s="28"/>
      <c r="I1064" s="20"/>
      <c r="J1064" s="28"/>
      <c r="K1064" s="28"/>
      <c r="L1064" s="28"/>
      <c r="M1064" s="28"/>
      <c r="N1064" s="28"/>
      <c r="O1064" s="28"/>
      <c r="P1064" s="28"/>
      <c r="Q1064" s="28"/>
      <c r="R1064" s="28"/>
      <c r="S1064" s="28"/>
      <c r="T1064" s="28"/>
      <c r="U1064" s="28"/>
      <c r="V1064" s="28"/>
      <c r="W1064" s="28"/>
      <c r="X1064" s="28"/>
      <c r="Y1064" s="28"/>
      <c r="Z1064" s="28"/>
    </row>
    <row r="1065" spans="1:26" ht="14">
      <c r="A1065" s="28"/>
      <c r="B1065" s="28"/>
      <c r="C1065" s="5"/>
      <c r="D1065" s="28"/>
      <c r="E1065" s="28"/>
      <c r="F1065" s="28"/>
      <c r="G1065" s="28"/>
      <c r="H1065" s="28"/>
      <c r="I1065" s="20"/>
      <c r="J1065" s="28"/>
      <c r="K1065" s="28"/>
      <c r="L1065" s="28"/>
      <c r="M1065" s="28"/>
      <c r="N1065" s="28"/>
      <c r="O1065" s="28"/>
      <c r="P1065" s="28"/>
      <c r="Q1065" s="28"/>
      <c r="R1065" s="28"/>
      <c r="S1065" s="28"/>
      <c r="T1065" s="28"/>
      <c r="U1065" s="28"/>
      <c r="V1065" s="28"/>
      <c r="W1065" s="28"/>
      <c r="X1065" s="28"/>
      <c r="Y1065" s="28"/>
      <c r="Z1065" s="28"/>
    </row>
    <row r="1066" spans="1:26" ht="14">
      <c r="A1066" s="28"/>
      <c r="B1066" s="28"/>
      <c r="C1066" s="5"/>
      <c r="D1066" s="28"/>
      <c r="E1066" s="28"/>
      <c r="F1066" s="28"/>
      <c r="G1066" s="28"/>
      <c r="H1066" s="28"/>
      <c r="I1066" s="20"/>
      <c r="J1066" s="28"/>
      <c r="K1066" s="28"/>
      <c r="L1066" s="28"/>
      <c r="M1066" s="28"/>
      <c r="N1066" s="28"/>
      <c r="O1066" s="28"/>
      <c r="P1066" s="28"/>
      <c r="Q1066" s="28"/>
      <c r="R1066" s="28"/>
      <c r="S1066" s="28"/>
      <c r="T1066" s="28"/>
      <c r="U1066" s="28"/>
      <c r="V1066" s="28"/>
      <c r="W1066" s="28"/>
      <c r="X1066" s="28"/>
      <c r="Y1066" s="28"/>
      <c r="Z1066" s="28"/>
    </row>
    <row r="1067" spans="1:26" ht="14">
      <c r="A1067" s="28"/>
      <c r="B1067" s="28"/>
      <c r="C1067" s="5"/>
      <c r="D1067" s="28"/>
      <c r="E1067" s="28"/>
      <c r="F1067" s="28"/>
      <c r="G1067" s="28"/>
      <c r="H1067" s="28"/>
      <c r="I1067" s="20"/>
      <c r="J1067" s="28"/>
      <c r="K1067" s="28"/>
      <c r="L1067" s="28"/>
      <c r="M1067" s="28"/>
      <c r="N1067" s="28"/>
      <c r="O1067" s="28"/>
      <c r="P1067" s="28"/>
      <c r="Q1067" s="28"/>
      <c r="R1067" s="28"/>
      <c r="S1067" s="28"/>
      <c r="T1067" s="28"/>
      <c r="U1067" s="28"/>
      <c r="V1067" s="28"/>
      <c r="W1067" s="28"/>
      <c r="X1067" s="28"/>
      <c r="Y1067" s="28"/>
      <c r="Z1067" s="28"/>
    </row>
    <row r="1068" spans="1:26" ht="14">
      <c r="A1068" s="28"/>
      <c r="B1068" s="28"/>
      <c r="C1068" s="5"/>
      <c r="D1068" s="28"/>
      <c r="E1068" s="28"/>
      <c r="F1068" s="28"/>
      <c r="G1068" s="28"/>
      <c r="H1068" s="28"/>
      <c r="I1068" s="20"/>
      <c r="J1068" s="28"/>
      <c r="K1068" s="28"/>
      <c r="L1068" s="28"/>
      <c r="M1068" s="28"/>
      <c r="N1068" s="28"/>
      <c r="O1068" s="28"/>
      <c r="P1068" s="28"/>
      <c r="Q1068" s="28"/>
      <c r="R1068" s="28"/>
      <c r="S1068" s="28"/>
      <c r="T1068" s="28"/>
      <c r="U1068" s="28"/>
      <c r="V1068" s="28"/>
      <c r="W1068" s="28"/>
      <c r="X1068" s="28"/>
      <c r="Y1068" s="28"/>
      <c r="Z1068" s="28"/>
    </row>
    <row r="1069" spans="1:26" ht="14">
      <c r="A1069" s="28"/>
      <c r="B1069" s="28"/>
      <c r="C1069" s="5"/>
      <c r="D1069" s="28"/>
      <c r="E1069" s="28"/>
      <c r="F1069" s="28"/>
      <c r="G1069" s="28"/>
      <c r="H1069" s="28"/>
      <c r="I1069" s="20"/>
      <c r="J1069" s="28"/>
      <c r="K1069" s="28"/>
      <c r="L1069" s="28"/>
      <c r="M1069" s="28"/>
      <c r="N1069" s="28"/>
      <c r="O1069" s="28"/>
      <c r="P1069" s="28"/>
      <c r="Q1069" s="28"/>
      <c r="R1069" s="28"/>
      <c r="S1069" s="28"/>
      <c r="T1069" s="28"/>
      <c r="U1069" s="28"/>
      <c r="V1069" s="28"/>
      <c r="W1069" s="28"/>
      <c r="X1069" s="28"/>
      <c r="Y1069" s="28"/>
      <c r="Z1069" s="28"/>
    </row>
    <row r="1070" spans="1:26" ht="14">
      <c r="A1070" s="28"/>
      <c r="B1070" s="28"/>
      <c r="C1070" s="5"/>
      <c r="D1070" s="28"/>
      <c r="E1070" s="28"/>
      <c r="F1070" s="28"/>
      <c r="G1070" s="28"/>
      <c r="H1070" s="28"/>
      <c r="I1070" s="20"/>
      <c r="J1070" s="28"/>
      <c r="K1070" s="28"/>
      <c r="L1070" s="28"/>
      <c r="M1070" s="28"/>
      <c r="N1070" s="28"/>
      <c r="O1070" s="28"/>
      <c r="P1070" s="28"/>
      <c r="Q1070" s="28"/>
      <c r="R1070" s="28"/>
      <c r="S1070" s="28"/>
      <c r="T1070" s="28"/>
      <c r="U1070" s="28"/>
      <c r="V1070" s="28"/>
      <c r="W1070" s="28"/>
      <c r="X1070" s="28"/>
      <c r="Y1070" s="28"/>
      <c r="Z1070" s="28"/>
    </row>
    <row r="1071" spans="1:26" ht="14">
      <c r="A1071" s="28"/>
      <c r="B1071" s="28"/>
      <c r="C1071" s="5"/>
      <c r="D1071" s="28"/>
      <c r="E1071" s="28"/>
      <c r="F1071" s="28"/>
      <c r="G1071" s="28"/>
      <c r="H1071" s="28"/>
      <c r="I1071" s="20"/>
      <c r="J1071" s="28"/>
      <c r="K1071" s="28"/>
      <c r="L1071" s="28"/>
      <c r="M1071" s="28"/>
      <c r="N1071" s="28"/>
      <c r="O1071" s="28"/>
      <c r="P1071" s="28"/>
      <c r="Q1071" s="28"/>
      <c r="R1071" s="28"/>
      <c r="S1071" s="28"/>
      <c r="T1071" s="28"/>
      <c r="U1071" s="28"/>
      <c r="V1071" s="28"/>
      <c r="W1071" s="28"/>
      <c r="X1071" s="28"/>
      <c r="Y1071" s="28"/>
      <c r="Z1071" s="28"/>
    </row>
    <row r="1072" spans="1:26" ht="14">
      <c r="A1072" s="28"/>
      <c r="B1072" s="28"/>
      <c r="C1072" s="5"/>
      <c r="D1072" s="28"/>
      <c r="E1072" s="28"/>
      <c r="F1072" s="28"/>
      <c r="G1072" s="28"/>
      <c r="H1072" s="28"/>
      <c r="I1072" s="20"/>
      <c r="J1072" s="28"/>
      <c r="K1072" s="28"/>
      <c r="L1072" s="28"/>
      <c r="M1072" s="28"/>
      <c r="N1072" s="28"/>
      <c r="O1072" s="28"/>
      <c r="P1072" s="28"/>
      <c r="Q1072" s="28"/>
      <c r="R1072" s="28"/>
      <c r="S1072" s="28"/>
      <c r="T1072" s="28"/>
      <c r="U1072" s="28"/>
      <c r="V1072" s="28"/>
      <c r="W1072" s="28"/>
      <c r="X1072" s="28"/>
      <c r="Y1072" s="28"/>
      <c r="Z1072" s="28"/>
    </row>
    <row r="1073" spans="1:26" ht="14">
      <c r="A1073" s="28"/>
      <c r="B1073" s="28"/>
      <c r="C1073" s="5"/>
      <c r="D1073" s="28"/>
      <c r="E1073" s="28"/>
      <c r="F1073" s="28"/>
      <c r="G1073" s="28"/>
      <c r="H1073" s="28"/>
      <c r="I1073" s="20"/>
      <c r="J1073" s="28"/>
      <c r="K1073" s="28"/>
      <c r="L1073" s="28"/>
      <c r="M1073" s="28"/>
      <c r="N1073" s="28"/>
      <c r="O1073" s="28"/>
      <c r="P1073" s="28"/>
      <c r="Q1073" s="28"/>
      <c r="R1073" s="28"/>
      <c r="S1073" s="28"/>
      <c r="T1073" s="28"/>
      <c r="U1073" s="28"/>
      <c r="V1073" s="28"/>
      <c r="W1073" s="28"/>
      <c r="X1073" s="28"/>
      <c r="Y1073" s="28"/>
      <c r="Z1073" s="28"/>
    </row>
    <row r="1074" spans="1:26" ht="14">
      <c r="A1074" s="28"/>
      <c r="B1074" s="28"/>
      <c r="C1074" s="5"/>
      <c r="D1074" s="28"/>
      <c r="E1074" s="28"/>
      <c r="F1074" s="28"/>
      <c r="G1074" s="28"/>
      <c r="H1074" s="28"/>
      <c r="I1074" s="20"/>
      <c r="J1074" s="28"/>
      <c r="K1074" s="28"/>
      <c r="L1074" s="28"/>
      <c r="M1074" s="28"/>
      <c r="N1074" s="28"/>
      <c r="O1074" s="28"/>
      <c r="P1074" s="28"/>
      <c r="Q1074" s="28"/>
      <c r="R1074" s="28"/>
      <c r="S1074" s="28"/>
      <c r="T1074" s="28"/>
      <c r="U1074" s="28"/>
      <c r="V1074" s="28"/>
      <c r="W1074" s="28"/>
      <c r="X1074" s="28"/>
      <c r="Y1074" s="28"/>
      <c r="Z1074" s="28"/>
    </row>
    <row r="1075" spans="1:26" ht="14">
      <c r="A1075" s="28"/>
      <c r="B1075" s="28"/>
      <c r="C1075" s="5"/>
      <c r="D1075" s="28"/>
      <c r="E1075" s="28"/>
      <c r="F1075" s="28"/>
      <c r="G1075" s="28"/>
      <c r="H1075" s="28"/>
      <c r="I1075" s="20"/>
      <c r="J1075" s="28"/>
      <c r="K1075" s="28"/>
      <c r="L1075" s="28"/>
      <c r="M1075" s="28"/>
      <c r="N1075" s="28"/>
      <c r="O1075" s="28"/>
      <c r="P1075" s="28"/>
      <c r="Q1075" s="28"/>
      <c r="R1075" s="28"/>
      <c r="S1075" s="28"/>
      <c r="T1075" s="28"/>
      <c r="U1075" s="28"/>
      <c r="V1075" s="28"/>
      <c r="W1075" s="28"/>
      <c r="X1075" s="28"/>
      <c r="Y1075" s="28"/>
      <c r="Z1075" s="28"/>
    </row>
    <row r="1076" spans="1:26" ht="14">
      <c r="A1076" s="28"/>
      <c r="B1076" s="28"/>
      <c r="C1076" s="5"/>
      <c r="D1076" s="28"/>
      <c r="E1076" s="28"/>
      <c r="F1076" s="28"/>
      <c r="G1076" s="28"/>
      <c r="H1076" s="28"/>
      <c r="I1076" s="20"/>
      <c r="J1076" s="28"/>
      <c r="K1076" s="28"/>
      <c r="L1076" s="28"/>
      <c r="M1076" s="28"/>
      <c r="N1076" s="28"/>
      <c r="O1076" s="28"/>
      <c r="P1076" s="28"/>
      <c r="Q1076" s="28"/>
      <c r="R1076" s="28"/>
      <c r="S1076" s="28"/>
      <c r="T1076" s="28"/>
      <c r="U1076" s="28"/>
      <c r="V1076" s="28"/>
      <c r="W1076" s="28"/>
      <c r="X1076" s="28"/>
      <c r="Y1076" s="28"/>
      <c r="Z1076" s="28"/>
    </row>
    <row r="1077" spans="1:26" ht="14">
      <c r="A1077" s="28"/>
      <c r="B1077" s="28"/>
      <c r="C1077" s="5"/>
      <c r="D1077" s="28"/>
      <c r="E1077" s="28"/>
      <c r="F1077" s="28"/>
      <c r="G1077" s="28"/>
      <c r="H1077" s="28"/>
      <c r="I1077" s="20"/>
      <c r="J1077" s="28"/>
      <c r="K1077" s="28"/>
      <c r="L1077" s="28"/>
      <c r="M1077" s="28"/>
      <c r="N1077" s="28"/>
      <c r="O1077" s="28"/>
      <c r="P1077" s="28"/>
      <c r="Q1077" s="28"/>
      <c r="R1077" s="28"/>
      <c r="S1077" s="28"/>
      <c r="T1077" s="28"/>
      <c r="U1077" s="28"/>
      <c r="V1077" s="28"/>
      <c r="W1077" s="28"/>
      <c r="X1077" s="28"/>
      <c r="Y1077" s="28"/>
      <c r="Z1077" s="28"/>
    </row>
    <row r="1078" spans="1:26" ht="14">
      <c r="A1078" s="28"/>
      <c r="B1078" s="28"/>
      <c r="C1078" s="5"/>
      <c r="D1078" s="28"/>
      <c r="E1078" s="28"/>
      <c r="F1078" s="28"/>
      <c r="G1078" s="28"/>
      <c r="H1078" s="28"/>
      <c r="I1078" s="20"/>
      <c r="J1078" s="28"/>
      <c r="K1078" s="28"/>
      <c r="L1078" s="28"/>
      <c r="M1078" s="28"/>
      <c r="N1078" s="28"/>
      <c r="O1078" s="28"/>
      <c r="P1078" s="28"/>
      <c r="Q1078" s="28"/>
      <c r="R1078" s="28"/>
      <c r="S1078" s="28"/>
      <c r="T1078" s="28"/>
      <c r="U1078" s="28"/>
      <c r="V1078" s="28"/>
      <c r="W1078" s="28"/>
      <c r="X1078" s="28"/>
      <c r="Y1078" s="28"/>
      <c r="Z1078" s="28"/>
    </row>
    <row r="1079" spans="1:26" ht="14">
      <c r="A1079" s="28"/>
      <c r="B1079" s="28"/>
      <c r="C1079" s="5"/>
      <c r="D1079" s="28"/>
      <c r="E1079" s="28"/>
      <c r="F1079" s="28"/>
      <c r="G1079" s="28"/>
      <c r="H1079" s="28"/>
      <c r="I1079" s="20"/>
      <c r="J1079" s="28"/>
      <c r="K1079" s="28"/>
      <c r="L1079" s="28"/>
      <c r="M1079" s="28"/>
      <c r="N1079" s="28"/>
      <c r="O1079" s="28"/>
      <c r="P1079" s="28"/>
      <c r="Q1079" s="28"/>
      <c r="R1079" s="28"/>
      <c r="S1079" s="28"/>
      <c r="T1079" s="28"/>
      <c r="U1079" s="28"/>
      <c r="V1079" s="28"/>
      <c r="W1079" s="28"/>
      <c r="X1079" s="28"/>
      <c r="Y1079" s="28"/>
      <c r="Z1079" s="28"/>
    </row>
    <row r="1080" spans="1:26" ht="14">
      <c r="A1080" s="28"/>
      <c r="B1080" s="28"/>
      <c r="C1080" s="5"/>
      <c r="D1080" s="28"/>
      <c r="E1080" s="28"/>
      <c r="F1080" s="28"/>
      <c r="G1080" s="28"/>
      <c r="H1080" s="28"/>
      <c r="I1080" s="20"/>
      <c r="J1080" s="28"/>
      <c r="K1080" s="28"/>
      <c r="L1080" s="28"/>
      <c r="M1080" s="28"/>
      <c r="N1080" s="28"/>
      <c r="O1080" s="28"/>
      <c r="P1080" s="28"/>
      <c r="Q1080" s="28"/>
      <c r="R1080" s="28"/>
      <c r="S1080" s="28"/>
      <c r="T1080" s="28"/>
      <c r="U1080" s="28"/>
      <c r="V1080" s="28"/>
      <c r="W1080" s="28"/>
      <c r="X1080" s="28"/>
      <c r="Y1080" s="28"/>
      <c r="Z1080" s="28"/>
    </row>
    <row r="1081" spans="1:26" ht="14">
      <c r="A1081" s="28"/>
      <c r="B1081" s="28"/>
      <c r="C1081" s="5"/>
      <c r="D1081" s="28"/>
      <c r="E1081" s="28"/>
      <c r="F1081" s="28"/>
      <c r="G1081" s="28"/>
      <c r="H1081" s="28"/>
      <c r="I1081" s="20"/>
      <c r="J1081" s="28"/>
      <c r="K1081" s="28"/>
      <c r="L1081" s="28"/>
      <c r="M1081" s="28"/>
      <c r="N1081" s="28"/>
      <c r="O1081" s="28"/>
      <c r="P1081" s="28"/>
      <c r="Q1081" s="28"/>
      <c r="R1081" s="28"/>
      <c r="S1081" s="28"/>
      <c r="T1081" s="28"/>
      <c r="U1081" s="28"/>
      <c r="V1081" s="28"/>
      <c r="W1081" s="28"/>
      <c r="X1081" s="28"/>
      <c r="Y1081" s="28"/>
      <c r="Z1081" s="28"/>
    </row>
    <row r="1082" spans="1:26" ht="14">
      <c r="A1082" s="28"/>
      <c r="B1082" s="28"/>
      <c r="C1082" s="5"/>
      <c r="D1082" s="28"/>
      <c r="E1082" s="28"/>
      <c r="F1082" s="28"/>
      <c r="G1082" s="28"/>
      <c r="H1082" s="28"/>
      <c r="I1082" s="20"/>
      <c r="J1082" s="28"/>
      <c r="K1082" s="28"/>
      <c r="L1082" s="28"/>
      <c r="M1082" s="28"/>
      <c r="N1082" s="28"/>
      <c r="O1082" s="28"/>
      <c r="P1082" s="28"/>
      <c r="Q1082" s="28"/>
      <c r="R1082" s="28"/>
      <c r="S1082" s="28"/>
      <c r="T1082" s="28"/>
      <c r="U1082" s="28"/>
      <c r="V1082" s="28"/>
      <c r="W1082" s="28"/>
      <c r="X1082" s="28"/>
      <c r="Y1082" s="28"/>
      <c r="Z1082" s="28"/>
    </row>
    <row r="1083" spans="1:26" ht="14">
      <c r="A1083" s="28"/>
      <c r="B1083" s="28"/>
      <c r="C1083" s="5"/>
      <c r="D1083" s="28"/>
      <c r="E1083" s="28"/>
      <c r="F1083" s="28"/>
      <c r="G1083" s="28"/>
      <c r="H1083" s="28"/>
      <c r="I1083" s="20"/>
      <c r="J1083" s="28"/>
      <c r="K1083" s="28"/>
      <c r="L1083" s="28"/>
      <c r="M1083" s="28"/>
      <c r="N1083" s="28"/>
      <c r="O1083" s="28"/>
      <c r="P1083" s="28"/>
      <c r="Q1083" s="28"/>
      <c r="R1083" s="28"/>
      <c r="S1083" s="28"/>
      <c r="T1083" s="28"/>
      <c r="U1083" s="28"/>
      <c r="V1083" s="28"/>
      <c r="W1083" s="28"/>
      <c r="X1083" s="28"/>
      <c r="Y1083" s="28"/>
      <c r="Z1083" s="28"/>
    </row>
    <row r="1084" spans="1:26" ht="14">
      <c r="A1084" s="28"/>
      <c r="B1084" s="28"/>
      <c r="C1084" s="5"/>
      <c r="D1084" s="28"/>
      <c r="E1084" s="28"/>
      <c r="F1084" s="28"/>
      <c r="G1084" s="28"/>
      <c r="H1084" s="28"/>
      <c r="I1084" s="20"/>
      <c r="J1084" s="28"/>
      <c r="K1084" s="28"/>
      <c r="L1084" s="28"/>
      <c r="M1084" s="28"/>
      <c r="N1084" s="28"/>
      <c r="O1084" s="28"/>
      <c r="P1084" s="28"/>
      <c r="Q1084" s="28"/>
      <c r="R1084" s="28"/>
      <c r="S1084" s="28"/>
      <c r="T1084" s="28"/>
      <c r="U1084" s="28"/>
      <c r="V1084" s="28"/>
      <c r="W1084" s="28"/>
      <c r="X1084" s="28"/>
      <c r="Y1084" s="28"/>
      <c r="Z1084" s="28"/>
    </row>
    <row r="1085" spans="1:26" ht="14">
      <c r="A1085" s="28"/>
      <c r="B1085" s="28"/>
      <c r="C1085" s="5"/>
      <c r="D1085" s="28"/>
      <c r="E1085" s="28"/>
      <c r="F1085" s="28"/>
      <c r="G1085" s="28"/>
      <c r="H1085" s="28"/>
      <c r="I1085" s="20"/>
      <c r="J1085" s="28"/>
      <c r="K1085" s="28"/>
      <c r="L1085" s="28"/>
      <c r="M1085" s="28"/>
      <c r="N1085" s="28"/>
      <c r="O1085" s="28"/>
      <c r="P1085" s="28"/>
      <c r="Q1085" s="28"/>
      <c r="R1085" s="28"/>
      <c r="S1085" s="28"/>
      <c r="T1085" s="28"/>
      <c r="U1085" s="28"/>
      <c r="V1085" s="28"/>
      <c r="W1085" s="28"/>
      <c r="X1085" s="28"/>
      <c r="Y1085" s="28"/>
      <c r="Z1085" s="28"/>
    </row>
  </sheetData>
  <customSheetViews>
    <customSheetView guid="{31E68A16-B685-4C7A-B9CD-866C34D6DAB5}" filter="1" showAutoFilter="1">
      <pageMargins left="0.7" right="0.7" top="0.75" bottom="0.75" header="0.3" footer="0.3"/>
      <autoFilter ref="A1:K17" xr:uid="{FA78494D-F1AB-D547-A055-D80FA5236219}">
        <filterColumn colId="2">
          <filters>
            <filter val="lateral flow immunoassay"/>
            <filter val="Rapid Antigen Test"/>
            <filter val="rapid lateral flow immunoassay"/>
          </filters>
        </filterColumn>
      </autoFilter>
    </customSheetView>
  </customSheetViews>
  <hyperlinks>
    <hyperlink ref="A2" r:id="rId1" xr:uid="{00000000-0004-0000-0100-000000000000}"/>
    <hyperlink ref="B2" r:id="rId2" xr:uid="{00000000-0004-0000-0100-000001000000}"/>
    <hyperlink ref="A3" r:id="rId3" xr:uid="{00000000-0004-0000-0100-000002000000}"/>
    <hyperlink ref="B3" r:id="rId4" xr:uid="{00000000-0004-0000-0100-000003000000}"/>
    <hyperlink ref="A4" r:id="rId5" xr:uid="{00000000-0004-0000-0100-000004000000}"/>
    <hyperlink ref="B4" r:id="rId6" xr:uid="{00000000-0004-0000-0100-000005000000}"/>
    <hyperlink ref="A5" r:id="rId7" xr:uid="{00000000-0004-0000-0100-000006000000}"/>
    <hyperlink ref="B5" r:id="rId8" xr:uid="{00000000-0004-0000-0100-000007000000}"/>
    <hyperlink ref="A6" r:id="rId9" xr:uid="{00000000-0004-0000-0100-000008000000}"/>
    <hyperlink ref="B6" r:id="rId10" xr:uid="{00000000-0004-0000-0100-000009000000}"/>
    <hyperlink ref="A7" r:id="rId11" xr:uid="{00000000-0004-0000-0100-00000A000000}"/>
    <hyperlink ref="B7" r:id="rId12" xr:uid="{00000000-0004-0000-0100-00000B000000}"/>
    <hyperlink ref="A8" r:id="rId13" xr:uid="{00000000-0004-0000-0100-00000C000000}"/>
    <hyperlink ref="A9" r:id="rId14" xr:uid="{00000000-0004-0000-0100-00000D000000}"/>
    <hyperlink ref="B9" r:id="rId15" xr:uid="{00000000-0004-0000-0100-00000E000000}"/>
    <hyperlink ref="A10" r:id="rId16" xr:uid="{00000000-0004-0000-0100-00000F000000}"/>
    <hyperlink ref="A11" r:id="rId17" xr:uid="{00000000-0004-0000-0100-000010000000}"/>
    <hyperlink ref="B11" r:id="rId18" xr:uid="{00000000-0004-0000-0100-000011000000}"/>
    <hyperlink ref="A12" r:id="rId19" xr:uid="{00000000-0004-0000-0100-000012000000}"/>
    <hyperlink ref="B12" r:id="rId20" xr:uid="{00000000-0004-0000-0100-000013000000}"/>
    <hyperlink ref="A13" r:id="rId21" xr:uid="{00000000-0004-0000-0100-000014000000}"/>
    <hyperlink ref="B13" r:id="rId22" xr:uid="{00000000-0004-0000-0100-000015000000}"/>
    <hyperlink ref="A14" r:id="rId23" xr:uid="{00000000-0004-0000-0100-000016000000}"/>
    <hyperlink ref="B14" r:id="rId24" xr:uid="{00000000-0004-0000-0100-000017000000}"/>
    <hyperlink ref="A15" r:id="rId25" xr:uid="{00000000-0004-0000-0100-000018000000}"/>
    <hyperlink ref="B15" r:id="rId26" xr:uid="{00000000-0004-0000-0100-000019000000}"/>
    <hyperlink ref="A16" r:id="rId27" xr:uid="{00000000-0004-0000-0100-00001A000000}"/>
    <hyperlink ref="B16" r:id="rId28" xr:uid="{00000000-0004-0000-0100-00001B000000}"/>
    <hyperlink ref="A17" r:id="rId29" xr:uid="{00000000-0004-0000-0100-00001C000000}"/>
    <hyperlink ref="B17" r:id="rId30" xr:uid="{00000000-0004-0000-0100-00001D000000}"/>
    <hyperlink ref="A19" r:id="rId31" xr:uid="{00000000-0004-0000-0100-00001E000000}"/>
    <hyperlink ref="B19" r:id="rId32" xr:uid="{00000000-0004-0000-0100-00001F000000}"/>
    <hyperlink ref="A20" r:id="rId33" xr:uid="{00000000-0004-0000-0100-000020000000}"/>
    <hyperlink ref="B20" r:id="rId34" xr:uid="{00000000-0004-0000-0100-000021000000}"/>
    <hyperlink ref="A21" r:id="rId35" xr:uid="{00000000-0004-0000-0100-000022000000}"/>
    <hyperlink ref="B21" r:id="rId36" xr:uid="{00000000-0004-0000-0100-000023000000}"/>
    <hyperlink ref="A22" r:id="rId37" xr:uid="{00000000-0004-0000-0100-000024000000}"/>
    <hyperlink ref="B22" r:id="rId38" xr:uid="{00000000-0004-0000-0100-000025000000}"/>
    <hyperlink ref="A23" r:id="rId39" xr:uid="{00000000-0004-0000-0100-000026000000}"/>
    <hyperlink ref="A24" r:id="rId40" xr:uid="{00000000-0004-0000-0100-000027000000}"/>
    <hyperlink ref="A25" r:id="rId41" xr:uid="{00000000-0004-0000-0100-000028000000}"/>
    <hyperlink ref="B25" r:id="rId42" xr:uid="{00000000-0004-0000-0100-000029000000}"/>
    <hyperlink ref="A26" r:id="rId43" xr:uid="{00000000-0004-0000-0100-00002A000000}"/>
    <hyperlink ref="B26" r:id="rId44" xr:uid="{00000000-0004-0000-0100-00002B000000}"/>
    <hyperlink ref="A27" r:id="rId45" xr:uid="{00000000-0004-0000-0100-00002C000000}"/>
    <hyperlink ref="B27" r:id="rId46" xr:uid="{00000000-0004-0000-0100-00002D000000}"/>
    <hyperlink ref="A28" r:id="rId47" xr:uid="{00000000-0004-0000-0100-00002E000000}"/>
    <hyperlink ref="B28" r:id="rId48" xr:uid="{00000000-0004-0000-0100-00002F000000}"/>
    <hyperlink ref="A29" r:id="rId49" xr:uid="{00000000-0004-0000-0100-000030000000}"/>
    <hyperlink ref="B29" r:id="rId50" xr:uid="{00000000-0004-0000-0100-000031000000}"/>
    <hyperlink ref="A30" r:id="rId51" xr:uid="{00000000-0004-0000-0100-000032000000}"/>
    <hyperlink ref="B30" r:id="rId52" xr:uid="{00000000-0004-0000-0100-000033000000}"/>
    <hyperlink ref="A31" r:id="rId53" xr:uid="{00000000-0004-0000-0100-000034000000}"/>
    <hyperlink ref="B31" r:id="rId54" xr:uid="{00000000-0004-0000-0100-000035000000}"/>
    <hyperlink ref="A32" r:id="rId55" xr:uid="{00000000-0004-0000-0100-000036000000}"/>
    <hyperlink ref="B32" r:id="rId56" xr:uid="{00000000-0004-0000-0100-000037000000}"/>
    <hyperlink ref="A34" r:id="rId57" xr:uid="{00000000-0004-0000-0100-000038000000}"/>
    <hyperlink ref="B34" r:id="rId58" xr:uid="{00000000-0004-0000-0100-000039000000}"/>
    <hyperlink ref="A35" r:id="rId59" xr:uid="{00000000-0004-0000-0100-00003A000000}"/>
    <hyperlink ref="B35" r:id="rId60" xr:uid="{00000000-0004-0000-0100-00003B000000}"/>
    <hyperlink ref="A36" r:id="rId61" xr:uid="{00000000-0004-0000-0100-00003C000000}"/>
    <hyperlink ref="B36" r:id="rId62" xr:uid="{00000000-0004-0000-0100-00003D000000}"/>
    <hyperlink ref="A37" r:id="rId63" xr:uid="{00000000-0004-0000-0100-00003E000000}"/>
    <hyperlink ref="B37" r:id="rId64" xr:uid="{00000000-0004-0000-0100-00003F000000}"/>
    <hyperlink ref="A38" r:id="rId65" xr:uid="{00000000-0004-0000-0100-000040000000}"/>
    <hyperlink ref="B38" r:id="rId66" xr:uid="{00000000-0004-0000-0100-000041000000}"/>
    <hyperlink ref="A39" r:id="rId67" xr:uid="{00000000-0004-0000-0100-000042000000}"/>
    <hyperlink ref="B39" r:id="rId68" xr:uid="{00000000-0004-0000-0100-000043000000}"/>
    <hyperlink ref="A40" r:id="rId69" xr:uid="{00000000-0004-0000-0100-000044000000}"/>
    <hyperlink ref="B40" r:id="rId70" xr:uid="{00000000-0004-0000-0100-000045000000}"/>
    <hyperlink ref="A41" r:id="rId71" xr:uid="{00000000-0004-0000-0100-000046000000}"/>
    <hyperlink ref="B41" r:id="rId72" xr:uid="{00000000-0004-0000-0100-000047000000}"/>
    <hyperlink ref="A42" r:id="rId73" xr:uid="{00000000-0004-0000-0100-000048000000}"/>
    <hyperlink ref="B42" r:id="rId74" xr:uid="{00000000-0004-0000-0100-000049000000}"/>
    <hyperlink ref="A43" r:id="rId75" xr:uid="{00000000-0004-0000-0100-00004A000000}"/>
    <hyperlink ref="B43" r:id="rId76" xr:uid="{00000000-0004-0000-0100-00004B000000}"/>
    <hyperlink ref="A44" r:id="rId77" xr:uid="{00000000-0004-0000-0100-00004C000000}"/>
    <hyperlink ref="B44" r:id="rId78" xr:uid="{00000000-0004-0000-0100-00004D000000}"/>
    <hyperlink ref="A45" r:id="rId79" xr:uid="{00000000-0004-0000-0100-00004E000000}"/>
    <hyperlink ref="A46" r:id="rId80" xr:uid="{00000000-0004-0000-0100-00004F000000}"/>
    <hyperlink ref="B46" r:id="rId81" xr:uid="{00000000-0004-0000-0100-000050000000}"/>
    <hyperlink ref="A47" r:id="rId82" xr:uid="{00000000-0004-0000-0100-000051000000}"/>
    <hyperlink ref="B47" r:id="rId83" xr:uid="{00000000-0004-0000-0100-000052000000}"/>
    <hyperlink ref="A48" r:id="rId84" xr:uid="{00000000-0004-0000-0100-000053000000}"/>
    <hyperlink ref="B48" r:id="rId85" location="/A47814" xr:uid="{00000000-0004-0000-0100-000054000000}"/>
    <hyperlink ref="A49" r:id="rId86" xr:uid="{00000000-0004-0000-0100-000055000000}"/>
    <hyperlink ref="B49" r:id="rId87" xr:uid="{00000000-0004-0000-0100-000056000000}"/>
    <hyperlink ref="A50" r:id="rId88" xr:uid="{00000000-0004-0000-0100-000057000000}"/>
    <hyperlink ref="B50" r:id="rId89" xr:uid="{00000000-0004-0000-0100-000058000000}"/>
    <hyperlink ref="A51" r:id="rId90" xr:uid="{00000000-0004-0000-0100-000059000000}"/>
    <hyperlink ref="B51" r:id="rId91" xr:uid="{00000000-0004-0000-0100-00005A000000}"/>
    <hyperlink ref="A52" r:id="rId92" xr:uid="{00000000-0004-0000-0100-00005B000000}"/>
    <hyperlink ref="B52" r:id="rId93" xr:uid="{00000000-0004-0000-0100-00005C000000}"/>
    <hyperlink ref="A53" r:id="rId94" xr:uid="{00000000-0004-0000-0100-00005D000000}"/>
    <hyperlink ref="B53" r:id="rId95" xr:uid="{00000000-0004-0000-0100-00005E000000}"/>
    <hyperlink ref="A54" r:id="rId96" xr:uid="{00000000-0004-0000-0100-00005F000000}"/>
    <hyperlink ref="B54" r:id="rId97" xr:uid="{00000000-0004-0000-0100-000060000000}"/>
    <hyperlink ref="A55" r:id="rId98" xr:uid="{00000000-0004-0000-0100-000061000000}"/>
    <hyperlink ref="B55" r:id="rId99" xr:uid="{00000000-0004-0000-0100-000062000000}"/>
    <hyperlink ref="A56" r:id="rId100" xr:uid="{00000000-0004-0000-0100-000063000000}"/>
    <hyperlink ref="B56" r:id="rId101" location="/A47814" xr:uid="{00000000-0004-0000-0100-000064000000}"/>
    <hyperlink ref="A57" r:id="rId102" xr:uid="{00000000-0004-0000-0100-000065000000}"/>
    <hyperlink ref="B57" r:id="rId103" xr:uid="{00000000-0004-0000-0100-000066000000}"/>
    <hyperlink ref="A58" r:id="rId104" xr:uid="{00000000-0004-0000-0100-000067000000}"/>
    <hyperlink ref="A59" r:id="rId105" xr:uid="{00000000-0004-0000-0100-000068000000}"/>
    <hyperlink ref="B59" r:id="rId106" xr:uid="{00000000-0004-0000-0100-000069000000}"/>
    <hyperlink ref="A60" r:id="rId107" xr:uid="{00000000-0004-0000-0100-00006A000000}"/>
    <hyperlink ref="B60" r:id="rId108" xr:uid="{00000000-0004-0000-0100-00006B000000}"/>
    <hyperlink ref="A61" r:id="rId109" xr:uid="{00000000-0004-0000-0100-00006C000000}"/>
    <hyperlink ref="B61" r:id="rId110" xr:uid="{00000000-0004-0000-0100-00006D000000}"/>
    <hyperlink ref="A62" r:id="rId111" xr:uid="{00000000-0004-0000-0100-00006E000000}"/>
    <hyperlink ref="B62" r:id="rId112" xr:uid="{00000000-0004-0000-0100-00006F000000}"/>
    <hyperlink ref="A63" r:id="rId113" xr:uid="{00000000-0004-0000-0100-000070000000}"/>
    <hyperlink ref="B63" r:id="rId114" xr:uid="{00000000-0004-0000-0100-000071000000}"/>
    <hyperlink ref="A64" r:id="rId115" xr:uid="{00000000-0004-0000-0100-000072000000}"/>
    <hyperlink ref="B64" r:id="rId116" xr:uid="{00000000-0004-0000-0100-000073000000}"/>
    <hyperlink ref="A65" r:id="rId117" xr:uid="{00000000-0004-0000-0100-000074000000}"/>
    <hyperlink ref="B65" r:id="rId118" xr:uid="{00000000-0004-0000-0100-000075000000}"/>
    <hyperlink ref="A66" r:id="rId119" xr:uid="{00000000-0004-0000-0100-000076000000}"/>
    <hyperlink ref="B66" r:id="rId120" xr:uid="{00000000-0004-0000-0100-000077000000}"/>
    <hyperlink ref="A67" r:id="rId121" xr:uid="{00000000-0004-0000-0100-000078000000}"/>
    <hyperlink ref="B67" r:id="rId122" xr:uid="{00000000-0004-0000-0100-000079000000}"/>
    <hyperlink ref="A68" r:id="rId123" xr:uid="{00000000-0004-0000-0100-00007A000000}"/>
    <hyperlink ref="B68" r:id="rId124" xr:uid="{00000000-0004-0000-0100-00007B000000}"/>
    <hyperlink ref="A69" r:id="rId125" xr:uid="{00000000-0004-0000-0100-00007C000000}"/>
    <hyperlink ref="B69" r:id="rId126" xr:uid="{00000000-0004-0000-0100-00007D000000}"/>
    <hyperlink ref="A71" r:id="rId127" xr:uid="{00000000-0004-0000-0100-00007E000000}"/>
    <hyperlink ref="B71" r:id="rId128" xr:uid="{00000000-0004-0000-0100-00007F000000}"/>
    <hyperlink ref="A72" r:id="rId129" xr:uid="{00000000-0004-0000-0100-000080000000}"/>
    <hyperlink ref="B72" r:id="rId130" xr:uid="{00000000-0004-0000-0100-000081000000}"/>
    <hyperlink ref="A73" r:id="rId131" xr:uid="{00000000-0004-0000-0100-000082000000}"/>
    <hyperlink ref="B73" r:id="rId132" xr:uid="{00000000-0004-0000-0100-000083000000}"/>
    <hyperlink ref="A74" r:id="rId133" xr:uid="{00000000-0004-0000-0100-000084000000}"/>
    <hyperlink ref="A75" r:id="rId134" xr:uid="{00000000-0004-0000-0100-000085000000}"/>
    <hyperlink ref="A76" r:id="rId135" xr:uid="{00000000-0004-0000-0100-000086000000}"/>
    <hyperlink ref="B76" r:id="rId136" xr:uid="{00000000-0004-0000-0100-000087000000}"/>
    <hyperlink ref="A77" r:id="rId137" xr:uid="{00000000-0004-0000-0100-000088000000}"/>
    <hyperlink ref="B77" r:id="rId138" xr:uid="{00000000-0004-0000-0100-000089000000}"/>
    <hyperlink ref="A78" r:id="rId139" xr:uid="{00000000-0004-0000-0100-00008A000000}"/>
    <hyperlink ref="B78" r:id="rId140" xr:uid="{00000000-0004-0000-0100-00008B000000}"/>
    <hyperlink ref="A80" r:id="rId141" xr:uid="{00000000-0004-0000-0100-00008C000000}"/>
    <hyperlink ref="B80" r:id="rId142" xr:uid="{00000000-0004-0000-0100-00008D000000}"/>
    <hyperlink ref="A81" r:id="rId143" xr:uid="{00000000-0004-0000-0100-00008E000000}"/>
    <hyperlink ref="B81" r:id="rId144" xr:uid="{00000000-0004-0000-0100-00008F000000}"/>
    <hyperlink ref="A82" r:id="rId145" xr:uid="{00000000-0004-0000-0100-000090000000}"/>
    <hyperlink ref="B82" r:id="rId146" xr:uid="{00000000-0004-0000-0100-000091000000}"/>
    <hyperlink ref="A84" r:id="rId147" xr:uid="{00000000-0004-0000-0100-000092000000}"/>
    <hyperlink ref="B84" r:id="rId148" xr:uid="{00000000-0004-0000-0100-000093000000}"/>
    <hyperlink ref="A85" r:id="rId149" xr:uid="{00000000-0004-0000-0100-000094000000}"/>
    <hyperlink ref="B85" r:id="rId150" xr:uid="{00000000-0004-0000-0100-000095000000}"/>
    <hyperlink ref="A86" r:id="rId151" xr:uid="{00000000-0004-0000-0100-000096000000}"/>
    <hyperlink ref="B86" r:id="rId152" xr:uid="{00000000-0004-0000-0100-000097000000}"/>
    <hyperlink ref="A87" r:id="rId153" xr:uid="{00000000-0004-0000-0100-000098000000}"/>
    <hyperlink ref="B87" r:id="rId154" xr:uid="{00000000-0004-0000-0100-000099000000}"/>
    <hyperlink ref="A88" r:id="rId155" xr:uid="{00000000-0004-0000-0100-00009A000000}"/>
    <hyperlink ref="B88" r:id="rId156" xr:uid="{00000000-0004-0000-0100-00009B000000}"/>
    <hyperlink ref="A89" r:id="rId157" xr:uid="{00000000-0004-0000-0100-00009C000000}"/>
    <hyperlink ref="A90" r:id="rId158" xr:uid="{00000000-0004-0000-0100-00009D000000}"/>
    <hyperlink ref="B90" r:id="rId159" xr:uid="{00000000-0004-0000-0100-00009E000000}"/>
    <hyperlink ref="A91" r:id="rId160" xr:uid="{00000000-0004-0000-0100-00009F000000}"/>
    <hyperlink ref="A92" r:id="rId161" xr:uid="{00000000-0004-0000-0100-0000A0000000}"/>
    <hyperlink ref="B92" r:id="rId162" xr:uid="{00000000-0004-0000-0100-0000A1000000}"/>
    <hyperlink ref="A93" r:id="rId163" xr:uid="{00000000-0004-0000-0100-0000A2000000}"/>
    <hyperlink ref="B93" r:id="rId164" xr:uid="{00000000-0004-0000-0100-0000A3000000}"/>
    <hyperlink ref="A94" r:id="rId165" xr:uid="{00000000-0004-0000-0100-0000A4000000}"/>
    <hyperlink ref="B94" r:id="rId166" xr:uid="{00000000-0004-0000-0100-0000A5000000}"/>
    <hyperlink ref="A95" r:id="rId167" xr:uid="{00000000-0004-0000-0100-0000A6000000}"/>
    <hyperlink ref="B95" r:id="rId168" xr:uid="{00000000-0004-0000-0100-0000A7000000}"/>
    <hyperlink ref="A96" r:id="rId169" xr:uid="{00000000-0004-0000-0100-0000A8000000}"/>
    <hyperlink ref="B96" r:id="rId170" xr:uid="{00000000-0004-0000-0100-0000A9000000}"/>
    <hyperlink ref="A97" r:id="rId171" xr:uid="{00000000-0004-0000-0100-0000AA000000}"/>
    <hyperlink ref="B97" r:id="rId172" xr:uid="{00000000-0004-0000-0100-0000AB000000}"/>
    <hyperlink ref="A98" r:id="rId173" xr:uid="{00000000-0004-0000-0100-0000AC000000}"/>
    <hyperlink ref="B98" r:id="rId174" xr:uid="{00000000-0004-0000-0100-0000AD000000}"/>
    <hyperlink ref="A99" r:id="rId175" xr:uid="{00000000-0004-0000-0100-0000AE000000}"/>
    <hyperlink ref="I99" r:id="rId176" xr:uid="{00000000-0004-0000-0100-0000AF000000}"/>
    <hyperlink ref="B100" r:id="rId177" xr:uid="{00000000-0004-0000-0100-0000B0000000}"/>
    <hyperlink ref="A101" r:id="rId178" xr:uid="{00000000-0004-0000-0100-0000B1000000}"/>
    <hyperlink ref="B101" r:id="rId179" xr:uid="{00000000-0004-0000-0100-0000B2000000}"/>
    <hyperlink ref="A102" r:id="rId180" xr:uid="{00000000-0004-0000-0100-0000B3000000}"/>
    <hyperlink ref="B102" r:id="rId181" xr:uid="{00000000-0004-0000-0100-0000B4000000}"/>
    <hyperlink ref="A103" r:id="rId182" xr:uid="{00000000-0004-0000-0100-0000B5000000}"/>
    <hyperlink ref="B103" r:id="rId183" xr:uid="{00000000-0004-0000-0100-0000B6000000}"/>
    <hyperlink ref="A104" r:id="rId184" xr:uid="{00000000-0004-0000-0100-0000B7000000}"/>
    <hyperlink ref="A106" r:id="rId185" xr:uid="{00000000-0004-0000-0100-0000B8000000}"/>
    <hyperlink ref="B106" r:id="rId186" xr:uid="{00000000-0004-0000-0100-0000B9000000}"/>
    <hyperlink ref="A107" r:id="rId187" xr:uid="{00000000-0004-0000-0100-0000BA000000}"/>
    <hyperlink ref="B107" r:id="rId188" xr:uid="{00000000-0004-0000-0100-0000BB000000}"/>
    <hyperlink ref="A108" r:id="rId189" xr:uid="{00000000-0004-0000-0100-0000BC000000}"/>
    <hyperlink ref="B108" r:id="rId190" xr:uid="{00000000-0004-0000-0100-0000BD000000}"/>
    <hyperlink ref="A109" r:id="rId191" xr:uid="{00000000-0004-0000-0100-0000BE000000}"/>
    <hyperlink ref="B109" r:id="rId192" xr:uid="{00000000-0004-0000-0100-0000BF000000}"/>
    <hyperlink ref="A110" r:id="rId193" xr:uid="{00000000-0004-0000-0100-0000C0000000}"/>
    <hyperlink ref="A111" r:id="rId194" xr:uid="{00000000-0004-0000-0100-0000C1000000}"/>
    <hyperlink ref="A112" r:id="rId195" xr:uid="{00000000-0004-0000-0100-0000C2000000}"/>
    <hyperlink ref="B112" r:id="rId196" xr:uid="{00000000-0004-0000-0100-0000C3000000}"/>
    <hyperlink ref="A113" r:id="rId197" xr:uid="{00000000-0004-0000-0100-0000C4000000}"/>
    <hyperlink ref="B113" r:id="rId198" xr:uid="{00000000-0004-0000-0100-0000C5000000}"/>
    <hyperlink ref="A114" r:id="rId199" xr:uid="{00000000-0004-0000-0100-0000C6000000}"/>
    <hyperlink ref="B114" r:id="rId200" xr:uid="{00000000-0004-0000-0100-0000C7000000}"/>
    <hyperlink ref="A115" r:id="rId201" xr:uid="{00000000-0004-0000-0100-0000C8000000}"/>
    <hyperlink ref="B115" r:id="rId202" xr:uid="{00000000-0004-0000-0100-0000C9000000}"/>
    <hyperlink ref="A116" r:id="rId203" xr:uid="{00000000-0004-0000-0100-0000CA000000}"/>
    <hyperlink ref="B117" r:id="rId204" xr:uid="{00000000-0004-0000-0100-0000CB000000}"/>
    <hyperlink ref="A118" r:id="rId205" xr:uid="{00000000-0004-0000-0100-0000CC000000}"/>
    <hyperlink ref="B118" r:id="rId206" xr:uid="{00000000-0004-0000-0100-0000CD000000}"/>
    <hyperlink ref="A119" r:id="rId207" xr:uid="{00000000-0004-0000-0100-0000CE000000}"/>
    <hyperlink ref="B119" r:id="rId208" xr:uid="{00000000-0004-0000-0100-0000CF000000}"/>
    <hyperlink ref="A120" r:id="rId209" xr:uid="{00000000-0004-0000-0100-0000D0000000}"/>
    <hyperlink ref="B120" r:id="rId210" xr:uid="{00000000-0004-0000-0100-0000D1000000}"/>
    <hyperlink ref="A121" r:id="rId211" xr:uid="{00000000-0004-0000-0100-0000D2000000}"/>
    <hyperlink ref="B121" r:id="rId212" xr:uid="{00000000-0004-0000-0100-0000D3000000}"/>
    <hyperlink ref="A122" r:id="rId213" xr:uid="{00000000-0004-0000-0100-0000D4000000}"/>
    <hyperlink ref="B122" r:id="rId214" xr:uid="{00000000-0004-0000-0100-0000D5000000}"/>
    <hyperlink ref="A123" r:id="rId215" xr:uid="{00000000-0004-0000-0100-0000D6000000}"/>
    <hyperlink ref="B123" r:id="rId216" xr:uid="{00000000-0004-0000-0100-0000D7000000}"/>
    <hyperlink ref="K123" r:id="rId217" xr:uid="{00000000-0004-0000-0100-0000D8000000}"/>
    <hyperlink ref="A124" r:id="rId218" xr:uid="{00000000-0004-0000-0100-0000D9000000}"/>
    <hyperlink ref="B124" r:id="rId219" xr:uid="{00000000-0004-0000-0100-0000DA000000}"/>
    <hyperlink ref="A125" r:id="rId220" xr:uid="{00000000-0004-0000-0100-0000DB000000}"/>
    <hyperlink ref="B125" r:id="rId221" xr:uid="{00000000-0004-0000-0100-0000DC000000}"/>
    <hyperlink ref="A126" r:id="rId222" xr:uid="{00000000-0004-0000-0100-0000DD000000}"/>
    <hyperlink ref="B126" r:id="rId223" xr:uid="{00000000-0004-0000-0100-0000DE000000}"/>
    <hyperlink ref="A127" r:id="rId224" xr:uid="{00000000-0004-0000-0100-0000DF000000}"/>
    <hyperlink ref="A128" r:id="rId225" xr:uid="{00000000-0004-0000-0100-0000E0000000}"/>
    <hyperlink ref="A129" r:id="rId226" xr:uid="{00000000-0004-0000-0100-0000E1000000}"/>
    <hyperlink ref="B129" r:id="rId227" xr:uid="{00000000-0004-0000-0100-0000E2000000}"/>
    <hyperlink ref="A130" r:id="rId228" xr:uid="{00000000-0004-0000-0100-0000E3000000}"/>
    <hyperlink ref="B130" r:id="rId229" xr:uid="{00000000-0004-0000-0100-0000E4000000}"/>
    <hyperlink ref="A131" r:id="rId230" xr:uid="{00000000-0004-0000-0100-0000E5000000}"/>
    <hyperlink ref="B131" r:id="rId231" xr:uid="{00000000-0004-0000-0100-0000E6000000}"/>
    <hyperlink ref="A132" r:id="rId232" xr:uid="{00000000-0004-0000-0100-0000E7000000}"/>
    <hyperlink ref="B132" r:id="rId233" xr:uid="{00000000-0004-0000-0100-0000E8000000}"/>
    <hyperlink ref="A133" r:id="rId234" xr:uid="{00000000-0004-0000-0100-0000E9000000}"/>
    <hyperlink ref="B133" r:id="rId235" xr:uid="{00000000-0004-0000-0100-0000EA000000}"/>
    <hyperlink ref="A134" r:id="rId236" xr:uid="{00000000-0004-0000-0100-0000EB000000}"/>
    <hyperlink ref="A135" r:id="rId237" xr:uid="{00000000-0004-0000-0100-0000EC000000}"/>
    <hyperlink ref="B135" r:id="rId238" xr:uid="{00000000-0004-0000-0100-0000ED000000}"/>
    <hyperlink ref="A136" r:id="rId239" xr:uid="{00000000-0004-0000-0100-0000EE000000}"/>
    <hyperlink ref="B136" r:id="rId240" xr:uid="{00000000-0004-0000-0100-0000EF000000}"/>
    <hyperlink ref="A137" r:id="rId241" xr:uid="{00000000-0004-0000-0100-0000F0000000}"/>
    <hyperlink ref="B137" r:id="rId242" xr:uid="{00000000-0004-0000-0100-0000F1000000}"/>
    <hyperlink ref="A138" r:id="rId243" xr:uid="{00000000-0004-0000-0100-0000F2000000}"/>
    <hyperlink ref="B138" r:id="rId244" xr:uid="{00000000-0004-0000-0100-0000F3000000}"/>
    <hyperlink ref="A139" r:id="rId245" xr:uid="{00000000-0004-0000-0100-0000F4000000}"/>
    <hyperlink ref="B139" r:id="rId246" xr:uid="{00000000-0004-0000-0100-0000F5000000}"/>
    <hyperlink ref="A140" r:id="rId247" xr:uid="{00000000-0004-0000-0100-0000F6000000}"/>
    <hyperlink ref="A141" r:id="rId248" xr:uid="{00000000-0004-0000-0100-0000F7000000}"/>
    <hyperlink ref="A142" r:id="rId249" xr:uid="{00000000-0004-0000-0100-0000F8000000}"/>
    <hyperlink ref="B142" r:id="rId250" xr:uid="{00000000-0004-0000-0100-0000F9000000}"/>
    <hyperlink ref="A143" r:id="rId251" xr:uid="{00000000-0004-0000-0100-0000FA000000}"/>
    <hyperlink ref="B143" r:id="rId252" xr:uid="{00000000-0004-0000-0100-0000FB000000}"/>
    <hyperlink ref="A144" r:id="rId253" xr:uid="{00000000-0004-0000-0100-0000FC000000}"/>
    <hyperlink ref="B144" r:id="rId254" xr:uid="{00000000-0004-0000-0100-0000FD000000}"/>
    <hyperlink ref="A145" r:id="rId255" xr:uid="{00000000-0004-0000-0100-0000FE000000}"/>
    <hyperlink ref="B145" r:id="rId256" xr:uid="{00000000-0004-0000-0100-0000FF000000}"/>
    <hyperlink ref="A146" r:id="rId257" xr:uid="{00000000-0004-0000-0100-000000010000}"/>
    <hyperlink ref="A147" r:id="rId258" xr:uid="{00000000-0004-0000-0100-000001010000}"/>
    <hyperlink ref="A148" r:id="rId259" xr:uid="{00000000-0004-0000-0100-000002010000}"/>
    <hyperlink ref="B148" r:id="rId260" xr:uid="{00000000-0004-0000-0100-000003010000}"/>
    <hyperlink ref="A149" r:id="rId261" xr:uid="{00000000-0004-0000-0100-000004010000}"/>
    <hyperlink ref="B149" r:id="rId262" xr:uid="{00000000-0004-0000-0100-000005010000}"/>
    <hyperlink ref="A150" r:id="rId263" xr:uid="{00000000-0004-0000-0100-000006010000}"/>
    <hyperlink ref="B150" r:id="rId264" xr:uid="{00000000-0004-0000-0100-000007010000}"/>
    <hyperlink ref="A151" r:id="rId265" xr:uid="{00000000-0004-0000-0100-000008010000}"/>
    <hyperlink ref="B151" r:id="rId266" xr:uid="{00000000-0004-0000-0100-000009010000}"/>
    <hyperlink ref="A152" r:id="rId267" xr:uid="{00000000-0004-0000-0100-00000A010000}"/>
    <hyperlink ref="B152" r:id="rId268" xr:uid="{00000000-0004-0000-0100-00000B010000}"/>
    <hyperlink ref="A153" r:id="rId269" xr:uid="{00000000-0004-0000-0100-00000C010000}"/>
    <hyperlink ref="B153" r:id="rId270" xr:uid="{00000000-0004-0000-0100-00000D010000}"/>
    <hyperlink ref="I153" r:id="rId271" xr:uid="{00000000-0004-0000-0100-00000E010000}"/>
    <hyperlink ref="A154" r:id="rId272" xr:uid="{00000000-0004-0000-0100-00000F010000}"/>
    <hyperlink ref="B154" r:id="rId273" xr:uid="{00000000-0004-0000-0100-000010010000}"/>
    <hyperlink ref="A156" r:id="rId274" xr:uid="{00000000-0004-0000-0100-000011010000}"/>
    <hyperlink ref="B156" r:id="rId275" xr:uid="{00000000-0004-0000-0100-000012010000}"/>
    <hyperlink ref="A157" r:id="rId276" xr:uid="{00000000-0004-0000-0100-000013010000}"/>
    <hyperlink ref="B157" r:id="rId277" xr:uid="{00000000-0004-0000-0100-000014010000}"/>
    <hyperlink ref="A158" r:id="rId278" xr:uid="{00000000-0004-0000-0100-000015010000}"/>
    <hyperlink ref="B158" r:id="rId279" xr:uid="{00000000-0004-0000-0100-000016010000}"/>
    <hyperlink ref="A159" r:id="rId280" xr:uid="{00000000-0004-0000-0100-000017010000}"/>
    <hyperlink ref="B159" r:id="rId281" xr:uid="{00000000-0004-0000-0100-000018010000}"/>
    <hyperlink ref="A160" r:id="rId282" xr:uid="{00000000-0004-0000-0100-000019010000}"/>
    <hyperlink ref="B160" r:id="rId283" xr:uid="{00000000-0004-0000-0100-00001A010000}"/>
    <hyperlink ref="A161" r:id="rId284" xr:uid="{00000000-0004-0000-0100-00001B010000}"/>
    <hyperlink ref="B161" r:id="rId285" xr:uid="{00000000-0004-0000-0100-00001C010000}"/>
    <hyperlink ref="A162" r:id="rId286" xr:uid="{00000000-0004-0000-0100-00001D010000}"/>
    <hyperlink ref="B162" r:id="rId287" xr:uid="{00000000-0004-0000-0100-00001E010000}"/>
    <hyperlink ref="A163" r:id="rId288" xr:uid="{00000000-0004-0000-0100-00001F010000}"/>
    <hyperlink ref="B163" r:id="rId289" xr:uid="{00000000-0004-0000-0100-000020010000}"/>
    <hyperlink ref="A164" r:id="rId290" xr:uid="{00000000-0004-0000-0100-000021010000}"/>
    <hyperlink ref="B164" r:id="rId291" xr:uid="{00000000-0004-0000-0100-000022010000}"/>
    <hyperlink ref="A165" r:id="rId292" xr:uid="{00000000-0004-0000-0100-000023010000}"/>
    <hyperlink ref="B165" r:id="rId293" xr:uid="{00000000-0004-0000-0100-000024010000}"/>
    <hyperlink ref="A166" r:id="rId294" xr:uid="{00000000-0004-0000-0100-000025010000}"/>
    <hyperlink ref="B166" r:id="rId295" xr:uid="{00000000-0004-0000-0100-000026010000}"/>
    <hyperlink ref="A167" r:id="rId296" xr:uid="{00000000-0004-0000-0100-000027010000}"/>
    <hyperlink ref="B167" r:id="rId297" xr:uid="{00000000-0004-0000-0100-000028010000}"/>
    <hyperlink ref="A168" r:id="rId298" xr:uid="{00000000-0004-0000-0100-000029010000}"/>
    <hyperlink ref="B168" r:id="rId299" xr:uid="{00000000-0004-0000-0100-00002A010000}"/>
    <hyperlink ref="A169" r:id="rId300" xr:uid="{00000000-0004-0000-0100-00002B010000}"/>
    <hyperlink ref="B169" r:id="rId301" xr:uid="{00000000-0004-0000-0100-00002C010000}"/>
    <hyperlink ref="A170" r:id="rId302" xr:uid="{00000000-0004-0000-0100-00002D010000}"/>
    <hyperlink ref="B170" r:id="rId303" xr:uid="{00000000-0004-0000-0100-00002E010000}"/>
    <hyperlink ref="A171" r:id="rId304" xr:uid="{00000000-0004-0000-0100-00002F010000}"/>
    <hyperlink ref="A172" r:id="rId305" xr:uid="{00000000-0004-0000-0100-000030010000}"/>
    <hyperlink ref="B172" r:id="rId306" xr:uid="{00000000-0004-0000-0100-000031010000}"/>
    <hyperlink ref="A173" r:id="rId307" xr:uid="{00000000-0004-0000-0100-000032010000}"/>
    <hyperlink ref="B173" r:id="rId308" xr:uid="{00000000-0004-0000-0100-000033010000}"/>
    <hyperlink ref="A174" r:id="rId309" xr:uid="{00000000-0004-0000-0100-000034010000}"/>
    <hyperlink ref="B174" r:id="rId310" xr:uid="{00000000-0004-0000-0100-000035010000}"/>
    <hyperlink ref="A175" r:id="rId311" xr:uid="{00000000-0004-0000-0100-000036010000}"/>
    <hyperlink ref="B175" r:id="rId312" xr:uid="{00000000-0004-0000-0100-000037010000}"/>
    <hyperlink ref="A176" r:id="rId313" xr:uid="{00000000-0004-0000-0100-000038010000}"/>
    <hyperlink ref="B176" r:id="rId314" xr:uid="{00000000-0004-0000-0100-000039010000}"/>
    <hyperlink ref="A177" r:id="rId315" xr:uid="{00000000-0004-0000-0100-00003A010000}"/>
    <hyperlink ref="B177" r:id="rId316" xr:uid="{00000000-0004-0000-0100-00003B010000}"/>
    <hyperlink ref="A178" r:id="rId317" xr:uid="{00000000-0004-0000-0100-00003C010000}"/>
    <hyperlink ref="A179" r:id="rId318" xr:uid="{00000000-0004-0000-0100-00003D010000}"/>
    <hyperlink ref="B179" r:id="rId319" xr:uid="{00000000-0004-0000-0100-00003E010000}"/>
    <hyperlink ref="A180" r:id="rId320" xr:uid="{00000000-0004-0000-0100-00003F010000}"/>
    <hyperlink ref="B180" r:id="rId321" xr:uid="{00000000-0004-0000-0100-000040010000}"/>
    <hyperlink ref="A181" r:id="rId322" xr:uid="{00000000-0004-0000-0100-000041010000}"/>
    <hyperlink ref="B181" r:id="rId323" xr:uid="{00000000-0004-0000-0100-000042010000}"/>
    <hyperlink ref="A182" r:id="rId324" xr:uid="{00000000-0004-0000-0100-000043010000}"/>
    <hyperlink ref="B182" r:id="rId325" xr:uid="{00000000-0004-0000-0100-000044010000}"/>
    <hyperlink ref="A183" r:id="rId326" xr:uid="{00000000-0004-0000-0100-000045010000}"/>
    <hyperlink ref="B183" r:id="rId327" xr:uid="{00000000-0004-0000-0100-000046010000}"/>
    <hyperlink ref="A184" r:id="rId328" xr:uid="{00000000-0004-0000-0100-000047010000}"/>
    <hyperlink ref="B184" r:id="rId329" xr:uid="{00000000-0004-0000-0100-000048010000}"/>
    <hyperlink ref="A185" r:id="rId330" xr:uid="{00000000-0004-0000-0100-000049010000}"/>
    <hyperlink ref="B185" r:id="rId331" xr:uid="{00000000-0004-0000-0100-00004A010000}"/>
    <hyperlink ref="A186" r:id="rId332" xr:uid="{00000000-0004-0000-0100-00004B010000}"/>
    <hyperlink ref="A187" r:id="rId333" xr:uid="{00000000-0004-0000-0100-00004C010000}"/>
    <hyperlink ref="B187" r:id="rId334" xr:uid="{00000000-0004-0000-0100-00004D010000}"/>
    <hyperlink ref="A188" r:id="rId335" xr:uid="{00000000-0004-0000-0100-00004E010000}"/>
    <hyperlink ref="B188" r:id="rId336" xr:uid="{00000000-0004-0000-0100-00004F010000}"/>
    <hyperlink ref="A189" r:id="rId337" xr:uid="{00000000-0004-0000-0100-000050010000}"/>
    <hyperlink ref="B189" r:id="rId338" xr:uid="{00000000-0004-0000-0100-000051010000}"/>
    <hyperlink ref="A190" r:id="rId339" xr:uid="{00000000-0004-0000-0100-000052010000}"/>
    <hyperlink ref="B190" r:id="rId340" xr:uid="{00000000-0004-0000-0100-000053010000}"/>
    <hyperlink ref="A192" r:id="rId341" xr:uid="{00000000-0004-0000-0100-000054010000}"/>
    <hyperlink ref="B192" r:id="rId342" xr:uid="{00000000-0004-0000-0100-000055010000}"/>
    <hyperlink ref="A193" r:id="rId343" xr:uid="{00000000-0004-0000-0100-000056010000}"/>
    <hyperlink ref="B193" r:id="rId344" xr:uid="{00000000-0004-0000-0100-000057010000}"/>
    <hyperlink ref="A194" r:id="rId345" xr:uid="{00000000-0004-0000-0100-000058010000}"/>
    <hyperlink ref="A195" r:id="rId346" xr:uid="{00000000-0004-0000-0100-000059010000}"/>
    <hyperlink ref="A196" r:id="rId347" xr:uid="{00000000-0004-0000-0100-00005A010000}"/>
    <hyperlink ref="A197" r:id="rId348" xr:uid="{00000000-0004-0000-0100-00005B010000}"/>
    <hyperlink ref="A198" r:id="rId349" xr:uid="{00000000-0004-0000-0100-00005C010000}"/>
    <hyperlink ref="B198" r:id="rId350" xr:uid="{00000000-0004-0000-0100-00005D010000}"/>
    <hyperlink ref="A199" r:id="rId351" xr:uid="{00000000-0004-0000-0100-00005E010000}"/>
    <hyperlink ref="B199" r:id="rId352" xr:uid="{00000000-0004-0000-0100-00005F010000}"/>
    <hyperlink ref="A200" r:id="rId353" xr:uid="{00000000-0004-0000-0100-000060010000}"/>
    <hyperlink ref="A201" r:id="rId354" xr:uid="{00000000-0004-0000-0100-000061010000}"/>
    <hyperlink ref="A202" r:id="rId355" xr:uid="{00000000-0004-0000-0100-000062010000}"/>
    <hyperlink ref="A203" r:id="rId356" xr:uid="{00000000-0004-0000-0100-000063010000}"/>
    <hyperlink ref="A204" r:id="rId357" xr:uid="{00000000-0004-0000-0100-000064010000}"/>
    <hyperlink ref="B204" r:id="rId358" xr:uid="{00000000-0004-0000-0100-000065010000}"/>
    <hyperlink ref="A205" r:id="rId359" xr:uid="{00000000-0004-0000-0100-000066010000}"/>
    <hyperlink ref="A206" r:id="rId360" xr:uid="{00000000-0004-0000-0100-000067010000}"/>
    <hyperlink ref="A207" r:id="rId361" xr:uid="{00000000-0004-0000-0100-000068010000}"/>
    <hyperlink ref="A208" r:id="rId362" xr:uid="{00000000-0004-0000-0100-000069010000}"/>
    <hyperlink ref="A209" r:id="rId363" xr:uid="{00000000-0004-0000-0100-00006A010000}"/>
    <hyperlink ref="A210" r:id="rId364" xr:uid="{00000000-0004-0000-0100-00006B010000}"/>
    <hyperlink ref="B210" r:id="rId365" location="orderinginformation" xr:uid="{00000000-0004-0000-0100-00006C010000}"/>
    <hyperlink ref="B212" r:id="rId366" xr:uid="{00000000-0004-0000-0100-00006D010000}"/>
    <hyperlink ref="A213" r:id="rId367" xr:uid="{00000000-0004-0000-0100-00006E010000}"/>
    <hyperlink ref="A214" r:id="rId368" xr:uid="{00000000-0004-0000-0100-00006F010000}"/>
    <hyperlink ref="A215" r:id="rId369" xr:uid="{00000000-0004-0000-0100-000070010000}"/>
    <hyperlink ref="A216" r:id="rId370" xr:uid="{00000000-0004-0000-0100-000071010000}"/>
    <hyperlink ref="B216" r:id="rId371" xr:uid="{00000000-0004-0000-0100-000072010000}"/>
    <hyperlink ref="A217" r:id="rId372" xr:uid="{00000000-0004-0000-0100-00007301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Ext Commercial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Julia Cizek</cp:lastModifiedBy>
  <dcterms:created xsi:type="dcterms:W3CDTF">2023-05-11T13:46:48Z</dcterms:created>
  <dcterms:modified xsi:type="dcterms:W3CDTF">2023-05-11T13:46:48Z</dcterms:modified>
</cp:coreProperties>
</file>